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X:\RAPS\SM\Analiza Monetara\FA\organizatoric\2023\BS publicarea iulie\materialele spre publicare\"/>
    </mc:Choice>
  </mc:AlternateContent>
  <xr:revisionPtr revIDLastSave="0" documentId="13_ncr:1_{3E75AC8A-F885-4FE8-9221-7A3D3D3D9A58}" xr6:coauthVersionLast="47" xr6:coauthVersionMax="47" xr10:uidLastSave="{00000000-0000-0000-0000-000000000000}"/>
  <bookViews>
    <workbookView xWindow="57480" yWindow="-2835" windowWidth="29040" windowHeight="15840" xr2:uid="{00000000-000D-0000-FFFF-FFFF00000000}"/>
  </bookViews>
  <sheets>
    <sheet name="2015-2023" sheetId="1" r:id="rId1"/>
  </sheets>
  <definedNames>
    <definedName name="__123Graph_AREER" localSheetId="0" hidden="1">#REF!</definedName>
    <definedName name="__123Graph_AREER" hidden="1">#REF!</definedName>
    <definedName name="__123Graph_BREER" localSheetId="0" hidden="1">#REF!</definedName>
    <definedName name="__123Graph_BREER" hidden="1">#REF!</definedName>
    <definedName name="__123Graph_CREER" localSheetId="0" hidden="1">#REF!</definedName>
    <definedName name="__123Graph_CREER" hidden="1">#REF!</definedName>
    <definedName name="_3__123Graph_ACPI_ER_LOG" localSheetId="0" hidden="1">#REF!</definedName>
    <definedName name="_3__123Graph_ACPI_ER_LOG" hidden="1">#REF!</definedName>
    <definedName name="_4__123Graph_BCPI_ER_LOG" localSheetId="0" hidden="1">#REF!</definedName>
    <definedName name="_4__123Graph_BCPI_ER_LOG" hidden="1">#REF!</definedName>
    <definedName name="_5__123Graph_BIBA_IBRD" localSheetId="0" hidden="1">#REF!</definedName>
    <definedName name="_5__123Graph_BIBA_IBRD" hidden="1">#REF!</definedName>
    <definedName name="_Order1" hidden="1">0</definedName>
    <definedName name="_Order2" hidden="1">0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BC_070_4">#REF!</definedName>
    <definedName name="BC_080_4">#REF!</definedName>
    <definedName name="BC_130_4">#REF!</definedName>
    <definedName name="BC_230_3">#REF!</definedName>
    <definedName name="BC_230_4">#REF!</definedName>
    <definedName name="BCD_010_3">#REF!</definedName>
    <definedName name="BCD_040_3">#REF!</definedName>
    <definedName name="BCD_070_3">#REF!</definedName>
    <definedName name="PN_080_10">#REF!</definedName>
    <definedName name="PN_080_9">#REF!</definedName>
    <definedName name="qqq" hidden="1">{#N/A,#N/A,FALSE,"EXTRABUDGT"}</definedName>
    <definedName name="RL_020_9">#REF!</definedName>
    <definedName name="RL_030_9">#REF!</definedName>
    <definedName name="RL_040_9">#REF!</definedName>
    <definedName name="RL_070_9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" i="1" l="1"/>
  <c r="U43" i="1"/>
  <c r="U32" i="1"/>
  <c r="U29" i="1"/>
  <c r="U13" i="1"/>
  <c r="U6" i="1"/>
  <c r="T48" i="1"/>
  <c r="T39" i="1"/>
  <c r="T16" i="1"/>
  <c r="T13" i="1"/>
  <c r="U16" i="1"/>
  <c r="T20" i="1" l="1"/>
  <c r="T43" i="1"/>
  <c r="U36" i="1"/>
  <c r="S25" i="1"/>
  <c r="U20" i="1"/>
  <c r="S13" i="1"/>
  <c r="S36" i="1"/>
  <c r="T6" i="1"/>
  <c r="U25" i="1"/>
  <c r="T36" i="1"/>
  <c r="T9" i="1"/>
  <c r="T32" i="1"/>
  <c r="U9" i="1"/>
  <c r="T25" i="1"/>
  <c r="T29" i="1"/>
  <c r="U39" i="1"/>
  <c r="S39" i="1"/>
  <c r="S20" i="1"/>
  <c r="S43" i="1"/>
  <c r="S32" i="1"/>
  <c r="S48" i="1"/>
  <c r="S6" i="1"/>
  <c r="S9" i="1"/>
  <c r="S16" i="1"/>
  <c r="S29" i="1"/>
  <c r="U28" i="1" l="1"/>
  <c r="T5" i="1"/>
  <c r="U5" i="1"/>
  <c r="U51" i="1" s="1"/>
  <c r="T28" i="1"/>
  <c r="S5" i="1"/>
  <c r="S28" i="1"/>
  <c r="T51" i="1" l="1"/>
  <c r="S51" i="1"/>
  <c r="Q39" i="1"/>
  <c r="R9" i="1"/>
  <c r="R6" i="1"/>
  <c r="R13" i="1"/>
  <c r="R20" i="1"/>
  <c r="R25" i="1"/>
  <c r="R29" i="1"/>
  <c r="R32" i="1"/>
  <c r="R36" i="1"/>
  <c r="R43" i="1"/>
  <c r="R48" i="1"/>
  <c r="Q9" i="1"/>
  <c r="Q16" i="1"/>
  <c r="Q20" i="1"/>
  <c r="Q29" i="1"/>
  <c r="Q32" i="1"/>
  <c r="Q36" i="1"/>
  <c r="Q6" i="1"/>
  <c r="Q13" i="1"/>
  <c r="Q43" i="1"/>
  <c r="Q25" i="1"/>
  <c r="Q48" i="1"/>
  <c r="Q5" i="1" l="1"/>
  <c r="Q28" i="1"/>
  <c r="Q51" i="1" l="1"/>
  <c r="P43" i="1" l="1"/>
  <c r="O43" i="1"/>
  <c r="N43" i="1"/>
  <c r="M43" i="1"/>
  <c r="P32" i="1"/>
  <c r="P20" i="1"/>
  <c r="O20" i="1"/>
  <c r="N20" i="1"/>
  <c r="M20" i="1"/>
  <c r="P6" i="1"/>
  <c r="M6" i="1"/>
  <c r="O6" i="1"/>
  <c r="N6" i="1"/>
  <c r="P9" i="1" l="1"/>
  <c r="P29" i="1"/>
  <c r="P13" i="1" l="1"/>
  <c r="P25" i="1" l="1"/>
  <c r="P36" i="1" l="1"/>
  <c r="P39" i="1"/>
  <c r="P16" i="1" l="1"/>
  <c r="P5" i="1" l="1"/>
  <c r="P48" i="1" l="1"/>
  <c r="P28" i="1" s="1"/>
  <c r="P51" i="1" s="1"/>
  <c r="O29" i="1" l="1"/>
  <c r="O13" i="1" l="1"/>
  <c r="O36" i="1" l="1"/>
  <c r="O25" i="1" l="1"/>
  <c r="O48" i="1"/>
  <c r="O9" i="1" l="1"/>
  <c r="O32" i="1" l="1"/>
  <c r="O16" i="1" l="1"/>
  <c r="O5" i="1" s="1"/>
  <c r="O39" i="1" l="1"/>
  <c r="O28" i="1" s="1"/>
  <c r="O51" i="1" s="1"/>
  <c r="N29" i="1" l="1"/>
  <c r="N13" i="1" l="1"/>
  <c r="N36" i="1" l="1"/>
  <c r="N25" i="1" l="1"/>
  <c r="N48" i="1"/>
  <c r="N9" i="1" l="1"/>
  <c r="N32" i="1" l="1"/>
  <c r="N16" i="1" l="1"/>
  <c r="N5" i="1" s="1"/>
  <c r="N39" i="1" l="1"/>
  <c r="N28" i="1" s="1"/>
  <c r="N51" i="1" s="1"/>
  <c r="I6" i="1" l="1"/>
  <c r="I43" i="1"/>
  <c r="K43" i="1"/>
  <c r="J43" i="1"/>
  <c r="I20" i="1"/>
  <c r="K20" i="1"/>
  <c r="J20" i="1"/>
  <c r="K6" i="1"/>
  <c r="J6" i="1"/>
  <c r="L25" i="1" l="1"/>
  <c r="L48" i="1"/>
  <c r="L9" i="1"/>
  <c r="L20" i="1"/>
  <c r="L43" i="1"/>
  <c r="L36" i="1"/>
  <c r="L16" i="1"/>
  <c r="L39" i="1"/>
  <c r="L6" i="1"/>
  <c r="L13" i="1"/>
  <c r="L29" i="1"/>
  <c r="L32" i="1"/>
  <c r="L5" i="1" l="1"/>
  <c r="L28" i="1"/>
  <c r="L51" i="1" l="1"/>
  <c r="K29" i="1"/>
  <c r="K13" i="1" l="1"/>
  <c r="K36" i="1" l="1"/>
  <c r="K25" i="1" l="1"/>
  <c r="K9" i="1" l="1"/>
  <c r="K48" i="1"/>
  <c r="K32" i="1" l="1"/>
  <c r="K16" i="1" l="1"/>
  <c r="K39" i="1" l="1"/>
  <c r="K5" i="1" l="1"/>
  <c r="K28" i="1" l="1"/>
  <c r="K51" i="1" s="1"/>
  <c r="J29" i="1" l="1"/>
  <c r="J13" i="1" l="1"/>
  <c r="J36" i="1" l="1"/>
  <c r="J25" i="1" l="1"/>
  <c r="J9" i="1" l="1"/>
  <c r="J48" i="1"/>
  <c r="J32" i="1" l="1"/>
  <c r="J16" i="1" l="1"/>
  <c r="J5" i="1" s="1"/>
  <c r="J39" i="1" l="1"/>
  <c r="J28" i="1" s="1"/>
  <c r="J51" i="1" s="1"/>
  <c r="M29" i="1" l="1"/>
  <c r="I29" i="1" l="1"/>
  <c r="M13" i="1" l="1"/>
  <c r="I13" i="1" l="1"/>
  <c r="M36" i="1" l="1"/>
  <c r="I36" i="1" l="1"/>
  <c r="M25" i="1" l="1"/>
  <c r="I25" i="1" l="1"/>
  <c r="M9" i="1"/>
  <c r="M48" i="1"/>
  <c r="I9" i="1" l="1"/>
  <c r="I48" i="1"/>
  <c r="M32" i="1" l="1"/>
  <c r="I32" i="1" l="1"/>
  <c r="I16" i="1" l="1"/>
  <c r="I5" i="1" s="1"/>
  <c r="M16" i="1" l="1"/>
  <c r="M5" i="1" s="1"/>
  <c r="M39" i="1" l="1"/>
  <c r="M28" i="1" s="1"/>
  <c r="M51" i="1" s="1"/>
  <c r="I39" i="1" l="1"/>
  <c r="I28" i="1" s="1"/>
  <c r="I51" i="1" s="1"/>
  <c r="F25" i="1" l="1"/>
  <c r="H48" i="1"/>
  <c r="H6" i="1"/>
  <c r="H29" i="1"/>
  <c r="H16" i="1"/>
  <c r="H39" i="1"/>
  <c r="E43" i="1"/>
  <c r="F36" i="1"/>
  <c r="E16" i="1"/>
  <c r="F48" i="1"/>
  <c r="G6" i="1"/>
  <c r="D29" i="1"/>
  <c r="D36" i="1"/>
  <c r="D32" i="1"/>
  <c r="D43" i="1"/>
  <c r="D48" i="1"/>
  <c r="H25" i="1"/>
  <c r="H36" i="1"/>
  <c r="D13" i="1"/>
  <c r="D39" i="1"/>
  <c r="F9" i="1"/>
  <c r="F16" i="1"/>
  <c r="F20" i="1"/>
  <c r="F39" i="1"/>
  <c r="F43" i="1"/>
  <c r="E9" i="1"/>
  <c r="E25" i="1"/>
  <c r="E39" i="1"/>
  <c r="G13" i="1"/>
  <c r="G36" i="1"/>
  <c r="H9" i="1"/>
  <c r="H20" i="1"/>
  <c r="H32" i="1"/>
  <c r="H43" i="1"/>
  <c r="E36" i="1"/>
  <c r="F6" i="1"/>
  <c r="F29" i="1"/>
  <c r="G16" i="1"/>
  <c r="G25" i="1"/>
  <c r="G32" i="1"/>
  <c r="G39" i="1"/>
  <c r="G48" i="1"/>
  <c r="D16" i="1"/>
  <c r="D20" i="1"/>
  <c r="D6" i="1"/>
  <c r="D25" i="1"/>
  <c r="G29" i="1"/>
  <c r="F13" i="1"/>
  <c r="E6" i="1"/>
  <c r="E13" i="1"/>
  <c r="E29" i="1"/>
  <c r="F32" i="1"/>
  <c r="E20" i="1"/>
  <c r="E32" i="1"/>
  <c r="E48" i="1"/>
  <c r="G9" i="1"/>
  <c r="G20" i="1"/>
  <c r="G43" i="1"/>
  <c r="H13" i="1"/>
  <c r="H28" i="1" l="1"/>
  <c r="F5" i="1"/>
  <c r="H5" i="1"/>
  <c r="D28" i="1"/>
  <c r="F28" i="1"/>
  <c r="G28" i="1"/>
  <c r="E28" i="1"/>
  <c r="G5" i="1"/>
  <c r="E5" i="1"/>
  <c r="H51" i="1" l="1"/>
  <c r="E51" i="1"/>
  <c r="F51" i="1"/>
  <c r="G51" i="1"/>
  <c r="D9" i="1" l="1"/>
  <c r="D5" i="1" l="1"/>
  <c r="D51" i="1" l="1"/>
  <c r="R16" i="1" l="1"/>
  <c r="R5" i="1" s="1"/>
  <c r="R39" i="1" l="1"/>
  <c r="R28" i="1" s="1"/>
  <c r="R51" i="1" s="1"/>
</calcChain>
</file>

<file path=xl/sharedStrings.xml><?xml version="1.0" encoding="utf-8"?>
<sst xmlns="http://schemas.openxmlformats.org/spreadsheetml/2006/main" count="62" uniqueCount="42">
  <si>
    <t>II-2020</t>
  </si>
  <si>
    <t>III-2020</t>
  </si>
  <si>
    <t>I-2020</t>
  </si>
  <si>
    <t>I-2021</t>
  </si>
  <si>
    <t>II-2021</t>
  </si>
  <si>
    <t>III-2021</t>
  </si>
  <si>
    <t>II-2022</t>
  </si>
  <si>
    <t>I-2022</t>
  </si>
  <si>
    <t>IV-2020</t>
  </si>
  <si>
    <t>IV-2021</t>
  </si>
  <si>
    <t>Active financiare</t>
  </si>
  <si>
    <t>F1 Aur monetar și Drepturi Speciale de Tragere</t>
  </si>
  <si>
    <t>F11    Aur monetar</t>
  </si>
  <si>
    <t>F12     DST</t>
  </si>
  <si>
    <t>F2 Numerar și depozite</t>
  </si>
  <si>
    <t>F21     Numerar</t>
  </si>
  <si>
    <t>F22     Depozite transferabile</t>
  </si>
  <si>
    <t>F29     Alte depozite</t>
  </si>
  <si>
    <t>F3 Titluri de natura datoriei</t>
  </si>
  <si>
    <t>F31     Termen scurt</t>
  </si>
  <si>
    <t>F32     Termen lung</t>
  </si>
  <si>
    <t>F41     Termen scurt</t>
  </si>
  <si>
    <t>F42     Termen lung</t>
  </si>
  <si>
    <t>F5 Acțiuni și participații ale fondurilor de investiții</t>
  </si>
  <si>
    <t>F6 Sisteme de asigurări, de pensii și scheme de garanții standardizate</t>
  </si>
  <si>
    <t xml:space="preserve">F61     Provizioane tehnice de asigurări generale </t>
  </si>
  <si>
    <t xml:space="preserve">F62     Drepturi asupra asigurărilor de viață și a rentelor </t>
  </si>
  <si>
    <t xml:space="preserve">F66     Provizioane pentru executarea garanțiilor standardizate </t>
  </si>
  <si>
    <t xml:space="preserve">F7 Instrumente financiare derivate și opțiunile pe acțiuni ale angajaților </t>
  </si>
  <si>
    <t>F8 Alte conturi de primit</t>
  </si>
  <si>
    <t xml:space="preserve">F81     Credite comerciale și avansuri </t>
  </si>
  <si>
    <t xml:space="preserve">F89     Alte conturi de primit, excluzând creditele comerciale și </t>
  </si>
  <si>
    <t>Pasive</t>
  </si>
  <si>
    <t xml:space="preserve">F8 Alte conturi de plătit </t>
  </si>
  <si>
    <t>F89     Alte conturi de plătit, excluzând creditele comerciale și avansuri</t>
  </si>
  <si>
    <t>valoarea financiară netă</t>
  </si>
  <si>
    <t>III-2022</t>
  </si>
  <si>
    <t>F4 Împrumuturi</t>
  </si>
  <si>
    <t>I-2023</t>
  </si>
  <si>
    <t>IV-2022</t>
  </si>
  <si>
    <t>Bilanțurile sectoriale total pe economia națională în divizare pe instrumente, 2015- trimestrul I 2023</t>
  </si>
  <si>
    <t>mil.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</si>
</sst>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-;\-* #,##0.00\ _L_-;_-* &quot;-&quot;??\ _L_-;_-@_-"/>
    <numFmt numFmtId="165" formatCode="_-* #,##0.0\ _L_-;\-* #,##0.0\ _L_-;_-* &quot;-&quot;??\ _L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8"/>
      <color indexed="8"/>
      <name val="Calibri"/>
      <family val="2"/>
    </font>
    <font>
      <b/>
      <sz val="8"/>
      <color indexed="8"/>
      <name val="Calibri"/>
      <family val="2"/>
    </font>
    <font>
      <sz val="8"/>
      <color rgb="FF4FC54F"/>
      <name val="Calibri"/>
      <family val="2"/>
    </font>
    <font>
      <sz val="8"/>
      <color theme="4" tint="-0.249977111117893"/>
      <name val="Calibri"/>
      <family val="2"/>
    </font>
    <font>
      <sz val="8"/>
      <color rgb="FFFF0000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8"/>
      <color theme="2" tint="-0.749992370372631"/>
      <name val="Calibri"/>
      <family val="2"/>
    </font>
    <font>
      <b/>
      <sz val="10"/>
      <color theme="2" tint="-0.749992370372631"/>
      <name val="Calibri"/>
      <family val="2"/>
    </font>
    <font>
      <b/>
      <sz val="10"/>
      <color theme="3" tint="0.79998168889431442"/>
      <name val="Calibri"/>
      <family val="2"/>
    </font>
    <font>
      <b/>
      <sz val="10"/>
      <color theme="3" tint="0.79998168889431442"/>
      <name val="Calibri"/>
      <family val="2"/>
      <charset val="204"/>
    </font>
    <font>
      <b/>
      <sz val="8"/>
      <color theme="9" tint="-0.249977111117893"/>
      <name val="Calibri"/>
      <family val="2"/>
      <charset val="204"/>
    </font>
    <font>
      <sz val="16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/>
      <bottom style="thin">
        <color theme="3" tint="0.7999816888943144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3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Continuous" vertical="top"/>
    </xf>
    <xf numFmtId="0" fontId="2" fillId="0" borderId="1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10" fillId="0" borderId="0" xfId="0" applyFont="1" applyAlignment="1">
      <alignment horizontal="left" vertical="top" indent="2"/>
    </xf>
    <xf numFmtId="0" fontId="8" fillId="0" borderId="16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 indent="2"/>
    </xf>
    <xf numFmtId="0" fontId="8" fillId="0" borderId="18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top" indent="2"/>
    </xf>
    <xf numFmtId="0" fontId="2" fillId="2" borderId="12" xfId="0" applyFont="1" applyFill="1" applyBorder="1" applyAlignment="1">
      <alignment horizontal="centerContinuous" vertical="top"/>
    </xf>
    <xf numFmtId="0" fontId="2" fillId="0" borderId="11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165" fontId="11" fillId="2" borderId="4" xfId="1" applyNumberFormat="1" applyFont="1" applyFill="1" applyBorder="1" applyAlignment="1">
      <alignment vertical="center" wrapText="1"/>
    </xf>
    <xf numFmtId="165" fontId="8" fillId="0" borderId="2" xfId="0" applyNumberFormat="1" applyFont="1" applyBorder="1" applyAlignment="1">
      <alignment horizontal="right" vertical="center"/>
    </xf>
    <xf numFmtId="165" fontId="10" fillId="0" borderId="6" xfId="0" applyNumberFormat="1" applyFont="1" applyBorder="1" applyAlignment="1" applyProtection="1">
      <alignment horizontal="right" vertical="center"/>
      <protection locked="0"/>
    </xf>
    <xf numFmtId="165" fontId="8" fillId="0" borderId="10" xfId="0" applyNumberFormat="1" applyFont="1" applyBorder="1" applyAlignment="1">
      <alignment horizontal="right" vertical="center"/>
    </xf>
    <xf numFmtId="165" fontId="10" fillId="0" borderId="8" xfId="0" applyNumberFormat="1" applyFont="1" applyBorder="1" applyAlignment="1" applyProtection="1">
      <alignment horizontal="right" vertical="center"/>
      <protection locked="0"/>
    </xf>
    <xf numFmtId="165" fontId="8" fillId="0" borderId="7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 applyProtection="1">
      <alignment horizontal="right" vertical="center"/>
      <protection locked="0"/>
    </xf>
    <xf numFmtId="165" fontId="5" fillId="0" borderId="0" xfId="0" applyNumberFormat="1" applyFont="1" applyAlignment="1">
      <alignment horizontal="right" vertical="top" wrapText="1"/>
    </xf>
    <xf numFmtId="165" fontId="6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Continuous" vertical="top" wrapText="1"/>
    </xf>
    <xf numFmtId="0" fontId="15" fillId="0" borderId="0" xfId="0" applyFont="1" applyAlignment="1">
      <alignment horizontal="centerContinuous" vertical="top" wrapText="1"/>
    </xf>
    <xf numFmtId="0" fontId="16" fillId="0" borderId="0" xfId="0" applyFont="1" applyAlignment="1">
      <alignment horizontal="centerContinuous"/>
    </xf>
    <xf numFmtId="0" fontId="12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5" fillId="0" borderId="0" xfId="0" applyFont="1" applyAlignment="1">
      <alignment horizontal="right" vertical="top"/>
    </xf>
    <xf numFmtId="0" fontId="12" fillId="3" borderId="5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theme="3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outlinePr summaryBelow="0" summaryRight="0"/>
    <pageSetUpPr fitToPage="1"/>
  </sheetPr>
  <dimension ref="B1:U55"/>
  <sheetViews>
    <sheetView showGridLines="0" tabSelected="1" zoomScale="90" zoomScaleNormal="90" zoomScaleSheetLayoutView="90" workbookViewId="0">
      <pane xSplit="3" ySplit="4" topLeftCell="G5" activePane="bottomRight" state="frozen"/>
      <selection pane="topRight" activeCell="D1" sqref="D1"/>
      <selection pane="bottomLeft" activeCell="A5" sqref="A5"/>
      <selection pane="bottomRight" activeCell="I18" sqref="I18"/>
    </sheetView>
  </sheetViews>
  <sheetFormatPr defaultRowHeight="11.25" x14ac:dyDescent="0.25"/>
  <cols>
    <col min="1" max="1" width="2.28515625" style="1" customWidth="1"/>
    <col min="2" max="2" width="2.140625" style="1" customWidth="1"/>
    <col min="3" max="3" width="55.85546875" style="1" customWidth="1"/>
    <col min="4" max="21" width="15.5703125" style="1" customWidth="1"/>
    <col min="22" max="16384" width="9.140625" style="1"/>
  </cols>
  <sheetData>
    <row r="1" spans="2:21" ht="27" customHeight="1" x14ac:dyDescent="0.3">
      <c r="O1" s="40"/>
      <c r="P1" s="38"/>
      <c r="Q1" s="39"/>
      <c r="R1" s="39"/>
      <c r="S1" s="39"/>
      <c r="T1" s="38"/>
      <c r="U1" s="43"/>
    </row>
    <row r="2" spans="2:21" ht="28.5" customHeight="1" x14ac:dyDescent="0.35">
      <c r="B2" s="2"/>
      <c r="C2" s="2" t="s">
        <v>40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2" t="s">
        <v>41</v>
      </c>
    </row>
    <row r="3" spans="2:21" s="4" customFormat="1" ht="21" customHeight="1" x14ac:dyDescent="0.25">
      <c r="B3" s="47"/>
      <c r="C3" s="48"/>
      <c r="D3" s="51">
        <v>2015</v>
      </c>
      <c r="E3" s="51">
        <v>2016</v>
      </c>
      <c r="F3" s="51">
        <v>2017</v>
      </c>
      <c r="G3" s="51">
        <v>2018</v>
      </c>
      <c r="H3" s="51">
        <v>2019</v>
      </c>
      <c r="I3" s="44">
        <v>2020</v>
      </c>
      <c r="J3" s="45"/>
      <c r="K3" s="45"/>
      <c r="L3" s="46"/>
      <c r="M3" s="44">
        <v>2021</v>
      </c>
      <c r="N3" s="45"/>
      <c r="O3" s="45"/>
      <c r="P3" s="46"/>
      <c r="Q3" s="44">
        <v>2022</v>
      </c>
      <c r="R3" s="45"/>
      <c r="S3" s="45"/>
      <c r="T3" s="46"/>
      <c r="U3" s="41"/>
    </row>
    <row r="4" spans="2:21" s="4" customFormat="1" ht="21" customHeight="1" x14ac:dyDescent="0.25">
      <c r="B4" s="49"/>
      <c r="C4" s="50"/>
      <c r="D4" s="52"/>
      <c r="E4" s="52"/>
      <c r="F4" s="52"/>
      <c r="G4" s="52"/>
      <c r="H4" s="52"/>
      <c r="I4" s="12" t="s">
        <v>2</v>
      </c>
      <c r="J4" s="12" t="s">
        <v>0</v>
      </c>
      <c r="K4" s="12" t="s">
        <v>1</v>
      </c>
      <c r="L4" s="12" t="s">
        <v>8</v>
      </c>
      <c r="M4" s="12" t="s">
        <v>3</v>
      </c>
      <c r="N4" s="12" t="s">
        <v>4</v>
      </c>
      <c r="O4" s="12" t="s">
        <v>5</v>
      </c>
      <c r="P4" s="12" t="s">
        <v>9</v>
      </c>
      <c r="Q4" s="12" t="s">
        <v>7</v>
      </c>
      <c r="R4" s="12" t="s">
        <v>6</v>
      </c>
      <c r="S4" s="12" t="s">
        <v>36</v>
      </c>
      <c r="T4" s="12" t="s">
        <v>39</v>
      </c>
      <c r="U4" s="12" t="s">
        <v>38</v>
      </c>
    </row>
    <row r="5" spans="2:21" s="5" customFormat="1" ht="12.75" x14ac:dyDescent="0.25">
      <c r="B5" s="13" t="s">
        <v>10</v>
      </c>
      <c r="C5" s="14"/>
      <c r="D5" s="29">
        <f>D6+D9+D13+D16+D19+D20+D24+D25</f>
        <v>427867.75946791918</v>
      </c>
      <c r="E5" s="29">
        <f>E6+E9+E13+E16+E19+E20+E24+E25</f>
        <v>466414.74584200984</v>
      </c>
      <c r="F5" s="29">
        <f t="shared" ref="F5:K5" si="0">F6+F9+F13+F16+F19+F20+F24+F25</f>
        <v>484035.52450125635</v>
      </c>
      <c r="G5" s="29">
        <f t="shared" si="0"/>
        <v>504991.2084644002</v>
      </c>
      <c r="H5" s="29">
        <f t="shared" si="0"/>
        <v>524768.55681826454</v>
      </c>
      <c r="I5" s="29">
        <f>I6+I9+I13+I16+I19+I20+I24+I25</f>
        <v>544315.85099626193</v>
      </c>
      <c r="J5" s="29">
        <f t="shared" si="0"/>
        <v>552042.01645396533</v>
      </c>
      <c r="K5" s="29">
        <f t="shared" si="0"/>
        <v>563084.90367067826</v>
      </c>
      <c r="L5" s="29">
        <f t="shared" ref="L5:O5" si="1">L6+L9+L13+L16+L19+L20+L24+L25</f>
        <v>583027.11269753473</v>
      </c>
      <c r="M5" s="29">
        <f t="shared" si="1"/>
        <v>607797.60953235393</v>
      </c>
      <c r="N5" s="29">
        <f t="shared" si="1"/>
        <v>627020.63753961329</v>
      </c>
      <c r="O5" s="29">
        <f t="shared" si="1"/>
        <v>639670.12869229575</v>
      </c>
      <c r="P5" s="29">
        <f t="shared" ref="P5:R5" si="2">P6+P9+P13+P16+P19+P20+P24+P25</f>
        <v>654780.41739004257</v>
      </c>
      <c r="Q5" s="29">
        <f t="shared" si="2"/>
        <v>660080.44789492805</v>
      </c>
      <c r="R5" s="29">
        <f t="shared" si="2"/>
        <v>677429.74475410359</v>
      </c>
      <c r="S5" s="29">
        <f t="shared" ref="S5:U5" si="3">S6+S9+S13+S16+S19+S20+S24+S25</f>
        <v>709881.9700997622</v>
      </c>
      <c r="T5" s="29">
        <f t="shared" si="3"/>
        <v>697577.50813445449</v>
      </c>
      <c r="U5" s="29">
        <f t="shared" si="3"/>
        <v>708297.11271481775</v>
      </c>
    </row>
    <row r="6" spans="2:21" s="10" customFormat="1" ht="12.75" x14ac:dyDescent="0.25">
      <c r="B6" s="15"/>
      <c r="C6" s="16" t="s">
        <v>11</v>
      </c>
      <c r="D6" s="30">
        <f>+D7+D8</f>
        <v>397.75458208000003</v>
      </c>
      <c r="E6" s="30">
        <f>+E7+E8</f>
        <v>60.295250959999997</v>
      </c>
      <c r="F6" s="30">
        <f t="shared" ref="F6:K6" si="4">+F7+F8</f>
        <v>57.891199999999998</v>
      </c>
      <c r="G6" s="30">
        <f t="shared" si="4"/>
        <v>53.509229230000003</v>
      </c>
      <c r="H6" s="30">
        <f t="shared" si="4"/>
        <v>71.711012670000002</v>
      </c>
      <c r="I6" s="30">
        <f t="shared" si="4"/>
        <v>235.02498289000002</v>
      </c>
      <c r="J6" s="30">
        <f t="shared" si="4"/>
        <v>75.323815910000008</v>
      </c>
      <c r="K6" s="30">
        <f t="shared" si="4"/>
        <v>241.12112368000001</v>
      </c>
      <c r="L6" s="30">
        <f t="shared" ref="L6:O6" si="5">+L7+L8</f>
        <v>99.817450239999985</v>
      </c>
      <c r="M6" s="30">
        <f t="shared" si="5"/>
        <v>114.28820734999999</v>
      </c>
      <c r="N6" s="30">
        <f t="shared" si="5"/>
        <v>243.23476496000001</v>
      </c>
      <c r="O6" s="30">
        <f t="shared" si="5"/>
        <v>4257.17736582</v>
      </c>
      <c r="P6" s="30">
        <f t="shared" ref="P6:R6" si="6">+P7+P8</f>
        <v>209.07428184</v>
      </c>
      <c r="Q6" s="30">
        <f t="shared" si="6"/>
        <v>159.89067815999999</v>
      </c>
      <c r="R6" s="30">
        <f t="shared" si="6"/>
        <v>99.642072430000013</v>
      </c>
      <c r="S6" s="30">
        <f t="shared" ref="S6:U6" si="7">+S7+S8</f>
        <v>200.98430669999999</v>
      </c>
      <c r="T6" s="30">
        <f t="shared" si="7"/>
        <v>101.35276823999999</v>
      </c>
      <c r="U6" s="30">
        <f t="shared" si="7"/>
        <v>110.37812058</v>
      </c>
    </row>
    <row r="7" spans="2:21" s="6" customFormat="1" ht="11.25" customHeight="1" x14ac:dyDescent="0.25">
      <c r="B7" s="17"/>
      <c r="C7" s="18" t="s">
        <v>12</v>
      </c>
      <c r="D7" s="31">
        <v>50.031758979999999</v>
      </c>
      <c r="E7" s="31">
        <v>54.615891679999997</v>
      </c>
      <c r="F7" s="31">
        <v>52.642299999999999</v>
      </c>
      <c r="G7" s="31">
        <v>51.53305091</v>
      </c>
      <c r="H7" s="31">
        <v>61.960962739999999</v>
      </c>
      <c r="I7" s="31">
        <v>70.213153309999996</v>
      </c>
      <c r="J7" s="31">
        <v>72.353705650000009</v>
      </c>
      <c r="K7" s="31">
        <v>74.805989280000006</v>
      </c>
      <c r="L7" s="31">
        <v>76.886271099999988</v>
      </c>
      <c r="M7" s="31">
        <v>73.994257319999988</v>
      </c>
      <c r="N7" s="31">
        <v>76.015343560000005</v>
      </c>
      <c r="O7" s="31">
        <v>73.235968200000002</v>
      </c>
      <c r="P7" s="31">
        <v>75.976156610000004</v>
      </c>
      <c r="Q7" s="31">
        <v>83.45598751</v>
      </c>
      <c r="R7" s="31">
        <v>83.266102010000012</v>
      </c>
      <c r="S7" s="31">
        <v>75.409984390000005</v>
      </c>
      <c r="T7" s="31">
        <v>82.312308069999986</v>
      </c>
      <c r="U7" s="31">
        <v>86.240352060000006</v>
      </c>
    </row>
    <row r="8" spans="2:21" s="6" customFormat="1" ht="11.25" customHeight="1" x14ac:dyDescent="0.25">
      <c r="B8" s="17"/>
      <c r="C8" s="18" t="s">
        <v>13</v>
      </c>
      <c r="D8" s="31">
        <v>347.72282310000003</v>
      </c>
      <c r="E8" s="31">
        <v>5.6793592799999999</v>
      </c>
      <c r="F8" s="31">
        <v>5.2488999999999999</v>
      </c>
      <c r="G8" s="31">
        <v>1.97617832</v>
      </c>
      <c r="H8" s="31">
        <v>9.7500499299999994</v>
      </c>
      <c r="I8" s="31">
        <v>164.81182958000002</v>
      </c>
      <c r="J8" s="31">
        <v>2.9701102599999998</v>
      </c>
      <c r="K8" s="31">
        <v>166.31513440000001</v>
      </c>
      <c r="L8" s="31">
        <v>22.931179140000001</v>
      </c>
      <c r="M8" s="31">
        <v>40.293950029999998</v>
      </c>
      <c r="N8" s="31">
        <v>167.21942140000002</v>
      </c>
      <c r="O8" s="31">
        <v>4183.9413976200003</v>
      </c>
      <c r="P8" s="31">
        <v>133.09812522999999</v>
      </c>
      <c r="Q8" s="31">
        <v>76.434690650000007</v>
      </c>
      <c r="R8" s="31">
        <v>16.375970420000002</v>
      </c>
      <c r="S8" s="31">
        <v>125.57432231</v>
      </c>
      <c r="T8" s="31">
        <v>19.040460170000003</v>
      </c>
      <c r="U8" s="31">
        <v>24.137768519999998</v>
      </c>
    </row>
    <row r="9" spans="2:21" s="11" customFormat="1" ht="12.75" x14ac:dyDescent="0.25">
      <c r="B9" s="17"/>
      <c r="C9" s="19" t="s">
        <v>14</v>
      </c>
      <c r="D9" s="32">
        <f>SUM(D10:D12)</f>
        <v>146767.9641936936</v>
      </c>
      <c r="E9" s="32">
        <f>+E10+E11+E12</f>
        <v>154707.58176299662</v>
      </c>
      <c r="F9" s="32">
        <f t="shared" ref="F9:K9" si="8">+F10+F11+F12</f>
        <v>159711.02828591</v>
      </c>
      <c r="G9" s="32">
        <f t="shared" si="8"/>
        <v>161975.43960848002</v>
      </c>
      <c r="H9" s="32">
        <f t="shared" si="8"/>
        <v>163382.06647260999</v>
      </c>
      <c r="I9" s="32">
        <f t="shared" si="8"/>
        <v>170319.82525757002</v>
      </c>
      <c r="J9" s="32">
        <f t="shared" si="8"/>
        <v>177149.32132450002</v>
      </c>
      <c r="K9" s="32">
        <f t="shared" si="8"/>
        <v>180803.39879634001</v>
      </c>
      <c r="L9" s="32">
        <f t="shared" ref="L9:O9" si="9">+L10+L11+L12</f>
        <v>192137.94657447003</v>
      </c>
      <c r="M9" s="32">
        <f t="shared" si="9"/>
        <v>194290.18543365001</v>
      </c>
      <c r="N9" s="32">
        <f t="shared" si="9"/>
        <v>201348.88576410996</v>
      </c>
      <c r="O9" s="32">
        <f t="shared" si="9"/>
        <v>206026.24642779</v>
      </c>
      <c r="P9" s="32">
        <f t="shared" ref="P9:R9" si="10">+P10+P11+P12</f>
        <v>219520.59453839</v>
      </c>
      <c r="Q9" s="32">
        <f t="shared" si="10"/>
        <v>205975.71349612001</v>
      </c>
      <c r="R9" s="32">
        <f t="shared" si="10"/>
        <v>207055.64964434004</v>
      </c>
      <c r="S9" s="32">
        <f t="shared" ref="S9:U9" si="11">+S10+S11+S12</f>
        <v>229646.74636560999</v>
      </c>
      <c r="T9" s="32">
        <f t="shared" si="11"/>
        <v>223513.28701947001</v>
      </c>
      <c r="U9" s="32">
        <f t="shared" si="11"/>
        <v>217700.57385943001</v>
      </c>
    </row>
    <row r="10" spans="2:21" s="6" customFormat="1" ht="11.25" customHeight="1" x14ac:dyDescent="0.25">
      <c r="B10" s="17"/>
      <c r="C10" s="18" t="s">
        <v>15</v>
      </c>
      <c r="D10" s="31">
        <v>18570.182721840498</v>
      </c>
      <c r="E10" s="31">
        <v>20943.724447280001</v>
      </c>
      <c r="F10" s="31">
        <v>23173.815037620003</v>
      </c>
      <c r="G10" s="31">
        <v>26188.913561240002</v>
      </c>
      <c r="H10" s="31">
        <v>28205.468729550001</v>
      </c>
      <c r="I10" s="31">
        <v>28956.643068300004</v>
      </c>
      <c r="J10" s="31">
        <v>31616.141804330007</v>
      </c>
      <c r="K10" s="31">
        <v>32511.930961350008</v>
      </c>
      <c r="L10" s="31">
        <v>36665.214136730006</v>
      </c>
      <c r="M10" s="31">
        <v>36766.716311099997</v>
      </c>
      <c r="N10" s="31">
        <v>39438.23860294999</v>
      </c>
      <c r="O10" s="31">
        <v>39341.535539010001</v>
      </c>
      <c r="P10" s="31">
        <v>38348.732677469998</v>
      </c>
      <c r="Q10" s="31">
        <v>39989.854229789998</v>
      </c>
      <c r="R10" s="31">
        <v>39311.350919370001</v>
      </c>
      <c r="S10" s="31">
        <v>39095.503701870002</v>
      </c>
      <c r="T10" s="31">
        <v>47759.66884092</v>
      </c>
      <c r="U10" s="31">
        <v>44225.238879719996</v>
      </c>
    </row>
    <row r="11" spans="2:21" s="6" customFormat="1" ht="11.25" customHeight="1" x14ac:dyDescent="0.25">
      <c r="B11" s="17"/>
      <c r="C11" s="18" t="s">
        <v>16</v>
      </c>
      <c r="D11" s="31">
        <v>38081.286832270001</v>
      </c>
      <c r="E11" s="31">
        <v>44746.063472117901</v>
      </c>
      <c r="F11" s="31">
        <v>56576.194859999996</v>
      </c>
      <c r="G11" s="31">
        <v>63218.368712880001</v>
      </c>
      <c r="H11" s="31">
        <v>66703.442931889993</v>
      </c>
      <c r="I11" s="31">
        <v>77250.607326170008</v>
      </c>
      <c r="J11" s="31">
        <v>82789.722258530004</v>
      </c>
      <c r="K11" s="31">
        <v>89444.304575840011</v>
      </c>
      <c r="L11" s="31">
        <v>84741.022371760002</v>
      </c>
      <c r="M11" s="31">
        <v>96983.380565950007</v>
      </c>
      <c r="N11" s="31">
        <v>101681.82470806999</v>
      </c>
      <c r="O11" s="31">
        <v>107870.755213</v>
      </c>
      <c r="P11" s="31">
        <v>101933.46444241</v>
      </c>
      <c r="Q11" s="31">
        <v>105459.96314997</v>
      </c>
      <c r="R11" s="31">
        <v>109817.62202998</v>
      </c>
      <c r="S11" s="31">
        <v>125445.88921189</v>
      </c>
      <c r="T11" s="31">
        <v>100851.208434</v>
      </c>
      <c r="U11" s="31">
        <v>107556.61297063</v>
      </c>
    </row>
    <row r="12" spans="2:21" s="6" customFormat="1" ht="11.25" customHeight="1" x14ac:dyDescent="0.25">
      <c r="B12" s="17"/>
      <c r="C12" s="20" t="s">
        <v>17</v>
      </c>
      <c r="D12" s="33">
        <v>90116.494639583092</v>
      </c>
      <c r="E12" s="33">
        <v>89017.793843598716</v>
      </c>
      <c r="F12" s="33">
        <v>79961.018388290002</v>
      </c>
      <c r="G12" s="33">
        <v>72568.157334360003</v>
      </c>
      <c r="H12" s="33">
        <v>68473.154811169996</v>
      </c>
      <c r="I12" s="33">
        <v>64112.574863100002</v>
      </c>
      <c r="J12" s="33">
        <v>62743.457261639996</v>
      </c>
      <c r="K12" s="33">
        <v>58847.163259149995</v>
      </c>
      <c r="L12" s="33">
        <v>70731.710065980005</v>
      </c>
      <c r="M12" s="33">
        <v>60540.0885566</v>
      </c>
      <c r="N12" s="33">
        <v>60228.822453090004</v>
      </c>
      <c r="O12" s="33">
        <v>58813.955675779995</v>
      </c>
      <c r="P12" s="33">
        <v>79238.397418509994</v>
      </c>
      <c r="Q12" s="33">
        <v>60525.896116360003</v>
      </c>
      <c r="R12" s="33">
        <v>57926.676694990005</v>
      </c>
      <c r="S12" s="33">
        <v>65105.353451849995</v>
      </c>
      <c r="T12" s="33">
        <v>74902.409744549994</v>
      </c>
      <c r="U12" s="33">
        <v>65918.722009080026</v>
      </c>
    </row>
    <row r="13" spans="2:21" s="11" customFormat="1" ht="12.75" x14ac:dyDescent="0.25">
      <c r="B13" s="17"/>
      <c r="C13" s="19" t="s">
        <v>18</v>
      </c>
      <c r="D13" s="32">
        <f>+D14+D15</f>
        <v>27225.906311269999</v>
      </c>
      <c r="E13" s="32">
        <f>+E14+E15</f>
        <v>51484.68033784</v>
      </c>
      <c r="F13" s="32">
        <f t="shared" ref="F13:K13" si="12">+F14+F15</f>
        <v>54893.534008159993</v>
      </c>
      <c r="G13" s="32">
        <f t="shared" si="12"/>
        <v>56584.888128669991</v>
      </c>
      <c r="H13" s="32">
        <f t="shared" si="12"/>
        <v>58524.270417470005</v>
      </c>
      <c r="I13" s="32">
        <f t="shared" si="12"/>
        <v>59153.062750849989</v>
      </c>
      <c r="J13" s="32">
        <f t="shared" si="12"/>
        <v>61922.639632840001</v>
      </c>
      <c r="K13" s="32">
        <f t="shared" si="12"/>
        <v>64853.293396929992</v>
      </c>
      <c r="L13" s="32">
        <f t="shared" ref="L13:O13" si="13">+L14+L15</f>
        <v>69168.335336370001</v>
      </c>
      <c r="M13" s="32">
        <f t="shared" si="13"/>
        <v>72753.309906359995</v>
      </c>
      <c r="N13" s="32">
        <f t="shared" si="13"/>
        <v>74415.565022440001</v>
      </c>
      <c r="O13" s="32">
        <f t="shared" si="13"/>
        <v>69462.325249799993</v>
      </c>
      <c r="P13" s="32">
        <f t="shared" ref="P13:R13" si="14">+P14+P15</f>
        <v>70188.463991600001</v>
      </c>
      <c r="Q13" s="32">
        <f t="shared" si="14"/>
        <v>67964.207408139991</v>
      </c>
      <c r="R13" s="32">
        <f t="shared" si="14"/>
        <v>73451.205222780016</v>
      </c>
      <c r="S13" s="32">
        <f t="shared" ref="S13:U13" si="15">+S14+S15</f>
        <v>74833.68072212</v>
      </c>
      <c r="T13" s="32">
        <f t="shared" si="15"/>
        <v>93321.036255269995</v>
      </c>
      <c r="U13" s="32">
        <f t="shared" si="15"/>
        <v>107295.44243223002</v>
      </c>
    </row>
    <row r="14" spans="2:21" s="6" customFormat="1" ht="11.25" customHeight="1" x14ac:dyDescent="0.25">
      <c r="B14" s="17"/>
      <c r="C14" s="18" t="s">
        <v>19</v>
      </c>
      <c r="D14" s="31">
        <v>7640.505603290163</v>
      </c>
      <c r="E14" s="31">
        <v>13916.257084389261</v>
      </c>
      <c r="F14" s="31">
        <v>17716.749973195365</v>
      </c>
      <c r="G14" s="31">
        <v>14920.432448197122</v>
      </c>
      <c r="H14" s="31">
        <v>14531.630467474655</v>
      </c>
      <c r="I14" s="31">
        <v>13297.530523137208</v>
      </c>
      <c r="J14" s="31">
        <v>17845.419008800538</v>
      </c>
      <c r="K14" s="31">
        <v>19541.737095256256</v>
      </c>
      <c r="L14" s="31">
        <v>21802.741255918118</v>
      </c>
      <c r="M14" s="31">
        <v>23085.360797475842</v>
      </c>
      <c r="N14" s="31">
        <v>24653.872055979416</v>
      </c>
      <c r="O14" s="31">
        <v>21871.244124464749</v>
      </c>
      <c r="P14" s="31">
        <v>23255.545676172009</v>
      </c>
      <c r="Q14" s="31">
        <v>19773.535751475174</v>
      </c>
      <c r="R14" s="31">
        <v>20259.664947989684</v>
      </c>
      <c r="S14" s="31">
        <v>20459.671582828934</v>
      </c>
      <c r="T14" s="31">
        <v>27784.493919833676</v>
      </c>
      <c r="U14" s="31">
        <v>33256.088546237828</v>
      </c>
    </row>
    <row r="15" spans="2:21" s="6" customFormat="1" ht="11.25" customHeight="1" x14ac:dyDescent="0.25">
      <c r="B15" s="17"/>
      <c r="C15" s="20" t="s">
        <v>20</v>
      </c>
      <c r="D15" s="33">
        <v>19585.400707979836</v>
      </c>
      <c r="E15" s="33">
        <v>37568.423253450739</v>
      </c>
      <c r="F15" s="33">
        <v>37176.784034964629</v>
      </c>
      <c r="G15" s="33">
        <v>41664.455680472871</v>
      </c>
      <c r="H15" s="33">
        <v>43992.639949995348</v>
      </c>
      <c r="I15" s="33">
        <v>45855.532227712785</v>
      </c>
      <c r="J15" s="33">
        <v>44077.220624039466</v>
      </c>
      <c r="K15" s="33">
        <v>45311.556301673736</v>
      </c>
      <c r="L15" s="33">
        <v>47365.594080451883</v>
      </c>
      <c r="M15" s="33">
        <v>49667.949108884153</v>
      </c>
      <c r="N15" s="33">
        <v>49761.692966460585</v>
      </c>
      <c r="O15" s="33">
        <v>47591.081125335237</v>
      </c>
      <c r="P15" s="33">
        <v>46932.918315427989</v>
      </c>
      <c r="Q15" s="33">
        <v>48190.671656664817</v>
      </c>
      <c r="R15" s="33">
        <v>53191.540274790328</v>
      </c>
      <c r="S15" s="33">
        <v>54374.009139291062</v>
      </c>
      <c r="T15" s="33">
        <v>65536.542335436316</v>
      </c>
      <c r="U15" s="33">
        <v>74039.353885992183</v>
      </c>
    </row>
    <row r="16" spans="2:21" s="11" customFormat="1" ht="12.75" x14ac:dyDescent="0.25">
      <c r="B16" s="17"/>
      <c r="C16" s="19" t="s">
        <v>37</v>
      </c>
      <c r="D16" s="32">
        <f>+D17+D18</f>
        <v>67588.277601109803</v>
      </c>
      <c r="E16" s="32">
        <f>+E17+E18</f>
        <v>65262.974688636903</v>
      </c>
      <c r="F16" s="32">
        <f t="shared" ref="F16:K16" si="16">+F17+F18</f>
        <v>63759.356943930004</v>
      </c>
      <c r="G16" s="32">
        <f t="shared" si="16"/>
        <v>66693.916672980005</v>
      </c>
      <c r="H16" s="32">
        <f t="shared" si="16"/>
        <v>74353.160502419996</v>
      </c>
      <c r="I16" s="32">
        <f t="shared" si="16"/>
        <v>77089.031736880002</v>
      </c>
      <c r="J16" s="32">
        <f t="shared" si="16"/>
        <v>75952.692547330007</v>
      </c>
      <c r="K16" s="32">
        <f t="shared" si="16"/>
        <v>78524.212392069996</v>
      </c>
      <c r="L16" s="32">
        <f t="shared" ref="L16:O16" si="17">+L17+L18</f>
        <v>81102.557998239994</v>
      </c>
      <c r="M16" s="32">
        <f t="shared" si="17"/>
        <v>83056.406833140005</v>
      </c>
      <c r="N16" s="32">
        <f t="shared" si="17"/>
        <v>86982.098791430006</v>
      </c>
      <c r="O16" s="32">
        <f t="shared" si="17"/>
        <v>91351.837778169996</v>
      </c>
      <c r="P16" s="32">
        <f t="shared" ref="P16:R16" si="18">+P17+P18</f>
        <v>95301.798600390001</v>
      </c>
      <c r="Q16" s="32">
        <f t="shared" si="18"/>
        <v>100197.9329808788</v>
      </c>
      <c r="R16" s="32">
        <f t="shared" si="18"/>
        <v>103534.06845376827</v>
      </c>
      <c r="S16" s="32">
        <f t="shared" ref="S16:U16" si="19">+S17+S18</f>
        <v>105252.59697575826</v>
      </c>
      <c r="T16" s="32">
        <f t="shared" si="19"/>
        <v>105184.13906571481</v>
      </c>
      <c r="U16" s="32">
        <f t="shared" si="19"/>
        <v>105706.45940781044</v>
      </c>
    </row>
    <row r="17" spans="2:21" s="6" customFormat="1" ht="11.25" customHeight="1" x14ac:dyDescent="0.25">
      <c r="B17" s="17"/>
      <c r="C17" s="18" t="s">
        <v>21</v>
      </c>
      <c r="D17" s="31">
        <v>21835.363345975697</v>
      </c>
      <c r="E17" s="31">
        <v>9211.4775402984942</v>
      </c>
      <c r="F17" s="31">
        <v>9786.1879858865104</v>
      </c>
      <c r="G17" s="31">
        <v>10828.744901254164</v>
      </c>
      <c r="H17" s="31">
        <v>14815.295320264637</v>
      </c>
      <c r="I17" s="31">
        <v>15999.159260704993</v>
      </c>
      <c r="J17" s="31">
        <v>15609.426819875456</v>
      </c>
      <c r="K17" s="31">
        <v>16310.578886710717</v>
      </c>
      <c r="L17" s="31">
        <v>16163.886564143555</v>
      </c>
      <c r="M17" s="31">
        <v>16518.754342446191</v>
      </c>
      <c r="N17" s="31">
        <v>17009.956637203864</v>
      </c>
      <c r="O17" s="31">
        <v>17633.881671605308</v>
      </c>
      <c r="P17" s="31">
        <v>18697.606128305895</v>
      </c>
      <c r="Q17" s="31">
        <v>22334.037195235273</v>
      </c>
      <c r="R17" s="31">
        <v>23192.549744254269</v>
      </c>
      <c r="S17" s="31">
        <v>23595.834780559737</v>
      </c>
      <c r="T17" s="31">
        <v>21609.987264066902</v>
      </c>
      <c r="U17" s="31">
        <v>22283.346178366519</v>
      </c>
    </row>
    <row r="18" spans="2:21" s="6" customFormat="1" ht="11.25" customHeight="1" x14ac:dyDescent="0.25">
      <c r="B18" s="17"/>
      <c r="C18" s="20" t="s">
        <v>22</v>
      </c>
      <c r="D18" s="33">
        <v>45752.914255134106</v>
      </c>
      <c r="E18" s="33">
        <v>56051.497148338407</v>
      </c>
      <c r="F18" s="33">
        <v>53973.16895804349</v>
      </c>
      <c r="G18" s="33">
        <v>55865.171771725843</v>
      </c>
      <c r="H18" s="33">
        <v>59537.865182155365</v>
      </c>
      <c r="I18" s="33">
        <v>61089.872476175013</v>
      </c>
      <c r="J18" s="33">
        <v>60343.265727454549</v>
      </c>
      <c r="K18" s="33">
        <v>62213.633505359285</v>
      </c>
      <c r="L18" s="33">
        <v>64938.671434096439</v>
      </c>
      <c r="M18" s="33">
        <v>66537.652490693814</v>
      </c>
      <c r="N18" s="33">
        <v>69972.142154226138</v>
      </c>
      <c r="O18" s="33">
        <v>73717.956106564685</v>
      </c>
      <c r="P18" s="33">
        <v>76604.192472084105</v>
      </c>
      <c r="Q18" s="33">
        <v>77863.89578564353</v>
      </c>
      <c r="R18" s="33">
        <v>80341.518709513999</v>
      </c>
      <c r="S18" s="33">
        <v>81656.762195198535</v>
      </c>
      <c r="T18" s="33">
        <v>83574.151801647909</v>
      </c>
      <c r="U18" s="33">
        <v>83423.113229443916</v>
      </c>
    </row>
    <row r="19" spans="2:21" s="11" customFormat="1" ht="12.75" x14ac:dyDescent="0.25">
      <c r="B19" s="17"/>
      <c r="C19" s="21" t="s">
        <v>23</v>
      </c>
      <c r="D19" s="34">
        <v>130333.03376748924</v>
      </c>
      <c r="E19" s="34">
        <v>138761.67409366361</v>
      </c>
      <c r="F19" s="34">
        <v>148869.15257011319</v>
      </c>
      <c r="G19" s="34">
        <v>161065.40793914362</v>
      </c>
      <c r="H19" s="34">
        <v>170592.14457856124</v>
      </c>
      <c r="I19" s="34">
        <v>178875.94948327341</v>
      </c>
      <c r="J19" s="34">
        <v>178357.15688952678</v>
      </c>
      <c r="K19" s="34">
        <v>179764.13205699835</v>
      </c>
      <c r="L19" s="34">
        <v>182696.72021584003</v>
      </c>
      <c r="M19" s="34">
        <v>193869.99975686119</v>
      </c>
      <c r="N19" s="34">
        <v>199305.65632341179</v>
      </c>
      <c r="O19" s="34">
        <v>202965.74171152123</v>
      </c>
      <c r="P19" s="34">
        <v>207162.10622265548</v>
      </c>
      <c r="Q19" s="34">
        <v>214545.54155245778</v>
      </c>
      <c r="R19" s="34">
        <v>220995.38936299609</v>
      </c>
      <c r="S19" s="34">
        <v>226845.5662706978</v>
      </c>
      <c r="T19" s="34">
        <v>203050.47170075506</v>
      </c>
      <c r="U19" s="34">
        <v>204121.59150071727</v>
      </c>
    </row>
    <row r="20" spans="2:21" s="11" customFormat="1" ht="12.75" x14ac:dyDescent="0.25">
      <c r="B20" s="17"/>
      <c r="C20" s="19" t="s">
        <v>24</v>
      </c>
      <c r="D20" s="32">
        <f>+D21+D22+D23</f>
        <v>1510.1630200100001</v>
      </c>
      <c r="E20" s="32">
        <f>+E21+E22+E23</f>
        <v>1599.4684825100001</v>
      </c>
      <c r="F20" s="32">
        <f t="shared" ref="F20:K20" si="20">+F21+F22+F23</f>
        <v>1610.98338061</v>
      </c>
      <c r="G20" s="32">
        <f t="shared" si="20"/>
        <v>1928.3339850023103</v>
      </c>
      <c r="H20" s="32">
        <f t="shared" si="20"/>
        <v>1718.13384502296</v>
      </c>
      <c r="I20" s="32">
        <f t="shared" si="20"/>
        <v>1797.8727247604816</v>
      </c>
      <c r="J20" s="32">
        <f t="shared" si="20"/>
        <v>1801.9904303429671</v>
      </c>
      <c r="K20" s="32">
        <f t="shared" si="20"/>
        <v>1844.2542368705244</v>
      </c>
      <c r="L20" s="32">
        <f t="shared" ref="L20:O20" si="21">+L21+L22+L23</f>
        <v>1838.3605595061408</v>
      </c>
      <c r="M20" s="32">
        <f t="shared" si="21"/>
        <v>1880.8252701401166</v>
      </c>
      <c r="N20" s="32">
        <f t="shared" si="21"/>
        <v>1990.8364677880013</v>
      </c>
      <c r="O20" s="32">
        <f t="shared" si="21"/>
        <v>2131.514860385907</v>
      </c>
      <c r="P20" s="32">
        <f t="shared" ref="P20:R20" si="22">+P21+P22+P23</f>
        <v>2243.5553411199835</v>
      </c>
      <c r="Q20" s="32">
        <f t="shared" si="22"/>
        <v>2272.2841032798992</v>
      </c>
      <c r="R20" s="32">
        <f t="shared" si="22"/>
        <v>2502.2292480150436</v>
      </c>
      <c r="S20" s="32">
        <f t="shared" ref="S20:U20" si="23">+S21+S22+S23</f>
        <v>2798.4613730986907</v>
      </c>
      <c r="T20" s="32">
        <f t="shared" si="23"/>
        <v>2772.2473420969004</v>
      </c>
      <c r="U20" s="32">
        <f t="shared" si="23"/>
        <v>2843.6823150548498</v>
      </c>
    </row>
    <row r="21" spans="2:21" s="6" customFormat="1" ht="11.25" customHeight="1" x14ac:dyDescent="0.25">
      <c r="B21" s="17"/>
      <c r="C21" s="18" t="s">
        <v>25</v>
      </c>
      <c r="D21" s="31">
        <v>121.61863414000001</v>
      </c>
      <c r="E21" s="31">
        <v>113.97814611</v>
      </c>
      <c r="F21" s="31">
        <v>133.98564229999999</v>
      </c>
      <c r="G21" s="31">
        <v>270.88495341999993</v>
      </c>
      <c r="H21" s="31">
        <v>210.38843028999997</v>
      </c>
      <c r="I21" s="31">
        <v>220.79987426</v>
      </c>
      <c r="J21" s="31">
        <v>223.85380891</v>
      </c>
      <c r="K21" s="31">
        <v>231.81643920000002</v>
      </c>
      <c r="L21" s="31">
        <v>160.40098099000002</v>
      </c>
      <c r="M21" s="31">
        <v>153.0937424</v>
      </c>
      <c r="N21" s="31">
        <v>175.73433082999998</v>
      </c>
      <c r="O21" s="31">
        <v>227.25036990000001</v>
      </c>
      <c r="P21" s="31">
        <v>258.70906121999997</v>
      </c>
      <c r="Q21" s="31">
        <v>250.27002944</v>
      </c>
      <c r="R21" s="31">
        <v>343.80156897000001</v>
      </c>
      <c r="S21" s="31">
        <v>449.73928874000001</v>
      </c>
      <c r="T21" s="31">
        <v>372.06224181000005</v>
      </c>
      <c r="U21" s="31">
        <v>393.14438691000004</v>
      </c>
    </row>
    <row r="22" spans="2:21" s="6" customFormat="1" ht="11.25" customHeight="1" x14ac:dyDescent="0.25">
      <c r="B22" s="17"/>
      <c r="C22" s="18" t="s">
        <v>26</v>
      </c>
      <c r="D22" s="31">
        <v>401.23489203999998</v>
      </c>
      <c r="E22" s="31">
        <v>481.37506435000006</v>
      </c>
      <c r="F22" s="31">
        <v>547.49079376999998</v>
      </c>
      <c r="G22" s="31">
        <v>620.86064470000008</v>
      </c>
      <c r="H22" s="31">
        <v>727.28368561000002</v>
      </c>
      <c r="I22" s="31">
        <v>438.85772534</v>
      </c>
      <c r="J22" s="31">
        <v>447.73932266000003</v>
      </c>
      <c r="K22" s="31">
        <v>465.77223277999997</v>
      </c>
      <c r="L22" s="31">
        <v>474.99588111000003</v>
      </c>
      <c r="M22" s="31">
        <v>485.97503245999997</v>
      </c>
      <c r="N22" s="31">
        <v>499.39427060000003</v>
      </c>
      <c r="O22" s="31">
        <v>511.43735787999998</v>
      </c>
      <c r="P22" s="31">
        <v>504.94629736999997</v>
      </c>
      <c r="Q22" s="31">
        <v>516.75859979000006</v>
      </c>
      <c r="R22" s="31">
        <v>528.86051154000006</v>
      </c>
      <c r="S22" s="31">
        <v>540.49964490999992</v>
      </c>
      <c r="T22" s="31">
        <v>547.25363700000003</v>
      </c>
      <c r="U22" s="31">
        <v>556.14110100000005</v>
      </c>
    </row>
    <row r="23" spans="2:21" s="6" customFormat="1" ht="11.25" customHeight="1" x14ac:dyDescent="0.25">
      <c r="B23" s="17"/>
      <c r="C23" s="20" t="s">
        <v>27</v>
      </c>
      <c r="D23" s="33">
        <v>987.30949383000006</v>
      </c>
      <c r="E23" s="33">
        <v>1004.11527205</v>
      </c>
      <c r="F23" s="33">
        <v>929.50694453999995</v>
      </c>
      <c r="G23" s="33">
        <v>1036.5883868823103</v>
      </c>
      <c r="H23" s="33">
        <v>780.46172912296015</v>
      </c>
      <c r="I23" s="33">
        <v>1138.2151251604816</v>
      </c>
      <c r="J23" s="33">
        <v>1130.3972987729671</v>
      </c>
      <c r="K23" s="33">
        <v>1146.6655648905246</v>
      </c>
      <c r="L23" s="33">
        <v>1202.9636974061409</v>
      </c>
      <c r="M23" s="33">
        <v>1241.7564952801167</v>
      </c>
      <c r="N23" s="33">
        <v>1315.7078663580012</v>
      </c>
      <c r="O23" s="33">
        <v>1392.8271326059071</v>
      </c>
      <c r="P23" s="33">
        <v>1479.8999825299836</v>
      </c>
      <c r="Q23" s="33">
        <v>1505.255474049899</v>
      </c>
      <c r="R23" s="33">
        <v>1629.5671675050432</v>
      </c>
      <c r="S23" s="33">
        <v>1808.2224394486907</v>
      </c>
      <c r="T23" s="33">
        <v>1852.9314632869002</v>
      </c>
      <c r="U23" s="33">
        <v>1894.39682714485</v>
      </c>
    </row>
    <row r="24" spans="2:21" s="11" customFormat="1" ht="12.75" x14ac:dyDescent="0.25">
      <c r="B24" s="17"/>
      <c r="C24" s="21" t="s">
        <v>28</v>
      </c>
      <c r="D24" s="34">
        <v>11.5971075</v>
      </c>
      <c r="E24" s="34">
        <v>10.383670583000001</v>
      </c>
      <c r="F24" s="34">
        <v>10.57337053</v>
      </c>
      <c r="G24" s="34">
        <v>67.516270130000009</v>
      </c>
      <c r="H24" s="34">
        <v>0</v>
      </c>
      <c r="I24" s="34">
        <v>1.0369333399999998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0.19917145</v>
      </c>
      <c r="Q24" s="34">
        <v>0.98944286000000004</v>
      </c>
      <c r="R24" s="34">
        <v>0</v>
      </c>
      <c r="S24" s="34">
        <v>0</v>
      </c>
      <c r="T24" s="34">
        <v>2.73085713</v>
      </c>
      <c r="U24" s="34">
        <v>1.9137857299999999</v>
      </c>
    </row>
    <row r="25" spans="2:21" s="11" customFormat="1" ht="12.75" x14ac:dyDescent="0.25">
      <c r="B25" s="17"/>
      <c r="C25" s="19" t="s">
        <v>29</v>
      </c>
      <c r="D25" s="32">
        <f>+D26+D27</f>
        <v>54033.062884766536</v>
      </c>
      <c r="E25" s="32">
        <f>+E26+E27</f>
        <v>54527.687554819604</v>
      </c>
      <c r="F25" s="32">
        <f t="shared" ref="F25:K25" si="24">+F26+F27</f>
        <v>55123.00474200317</v>
      </c>
      <c r="G25" s="32">
        <f t="shared" si="24"/>
        <v>56622.196630764207</v>
      </c>
      <c r="H25" s="32">
        <f t="shared" si="24"/>
        <v>56127.069989510288</v>
      </c>
      <c r="I25" s="32">
        <f t="shared" si="24"/>
        <v>56844.047126697995</v>
      </c>
      <c r="J25" s="32">
        <f t="shared" si="24"/>
        <v>56782.891813515511</v>
      </c>
      <c r="K25" s="32">
        <f t="shared" si="24"/>
        <v>57054.491667789443</v>
      </c>
      <c r="L25" s="32">
        <f t="shared" ref="L25:O25" si="25">+L26+L27</f>
        <v>55983.374562868594</v>
      </c>
      <c r="M25" s="32">
        <f t="shared" si="25"/>
        <v>61832.594124852738</v>
      </c>
      <c r="N25" s="32">
        <f t="shared" si="25"/>
        <v>62734.360405473562</v>
      </c>
      <c r="O25" s="32">
        <f t="shared" si="25"/>
        <v>63475.285298808543</v>
      </c>
      <c r="P25" s="32">
        <f t="shared" ref="P25:R25" si="26">+P26+P27</f>
        <v>60154.625242597031</v>
      </c>
      <c r="Q25" s="32">
        <f t="shared" si="26"/>
        <v>68963.888233031554</v>
      </c>
      <c r="R25" s="32">
        <f t="shared" si="26"/>
        <v>69791.560749774086</v>
      </c>
      <c r="S25" s="32">
        <f t="shared" ref="S25:U25" si="27">+S26+S27</f>
        <v>70303.93408577751</v>
      </c>
      <c r="T25" s="32">
        <f t="shared" si="27"/>
        <v>69632.243125777706</v>
      </c>
      <c r="U25" s="32">
        <f t="shared" si="27"/>
        <v>70517.071293265137</v>
      </c>
    </row>
    <row r="26" spans="2:21" s="6" customFormat="1" ht="11.25" customHeight="1" x14ac:dyDescent="0.25">
      <c r="B26" s="17"/>
      <c r="C26" s="18" t="s">
        <v>30</v>
      </c>
      <c r="D26" s="31">
        <v>13184.748028274036</v>
      </c>
      <c r="E26" s="31">
        <v>13038.018753099999</v>
      </c>
      <c r="F26" s="31">
        <v>12712.496025062001</v>
      </c>
      <c r="G26" s="31">
        <v>13213.171418953001</v>
      </c>
      <c r="H26" s="31">
        <v>12470.579500661999</v>
      </c>
      <c r="I26" s="31">
        <v>12582.015348189998</v>
      </c>
      <c r="J26" s="31">
        <v>12209.541437449996</v>
      </c>
      <c r="K26" s="31">
        <v>12254.89081793</v>
      </c>
      <c r="L26" s="31">
        <v>13835.360133029999</v>
      </c>
      <c r="M26" s="31">
        <v>14309.338578289999</v>
      </c>
      <c r="N26" s="31">
        <v>13578.216613979999</v>
      </c>
      <c r="O26" s="31">
        <v>13492.618591300001</v>
      </c>
      <c r="P26" s="31">
        <v>15090.284786970002</v>
      </c>
      <c r="Q26" s="31">
        <v>16684.923673419999</v>
      </c>
      <c r="R26" s="31">
        <v>16512.591588470004</v>
      </c>
      <c r="S26" s="31">
        <v>15596.772759349999</v>
      </c>
      <c r="T26" s="31">
        <v>14983.603600109998</v>
      </c>
      <c r="U26" s="31">
        <v>14933.101994709999</v>
      </c>
    </row>
    <row r="27" spans="2:21" s="6" customFormat="1" ht="11.25" customHeight="1" x14ac:dyDescent="0.25">
      <c r="B27" s="22"/>
      <c r="C27" s="23" t="s">
        <v>31</v>
      </c>
      <c r="D27" s="35">
        <v>40848.3148564925</v>
      </c>
      <c r="E27" s="35">
        <v>41489.668801719607</v>
      </c>
      <c r="F27" s="35">
        <v>42410.508716941171</v>
      </c>
      <c r="G27" s="35">
        <v>43409.025211811204</v>
      </c>
      <c r="H27" s="35">
        <v>43656.490488848292</v>
      </c>
      <c r="I27" s="35">
        <v>44262.031778507997</v>
      </c>
      <c r="J27" s="35">
        <v>44573.350376065515</v>
      </c>
      <c r="K27" s="35">
        <v>44799.600849859446</v>
      </c>
      <c r="L27" s="35">
        <v>42148.014429838593</v>
      </c>
      <c r="M27" s="35">
        <v>47523.255546562737</v>
      </c>
      <c r="N27" s="35">
        <v>49156.14379149356</v>
      </c>
      <c r="O27" s="35">
        <v>49982.666707508542</v>
      </c>
      <c r="P27" s="35">
        <v>45064.340455627025</v>
      </c>
      <c r="Q27" s="35">
        <v>52278.964559611559</v>
      </c>
      <c r="R27" s="35">
        <v>53278.969161304078</v>
      </c>
      <c r="S27" s="35">
        <v>54707.161326427507</v>
      </c>
      <c r="T27" s="35">
        <v>54648.639525667713</v>
      </c>
      <c r="U27" s="35">
        <v>55583.969298555137</v>
      </c>
    </row>
    <row r="28" spans="2:21" s="5" customFormat="1" ht="12.75" x14ac:dyDescent="0.25">
      <c r="B28" s="13" t="s">
        <v>32</v>
      </c>
      <c r="C28" s="24"/>
      <c r="D28" s="29">
        <f>D29+D32+D36+D39+D42+D43+D47+D48</f>
        <v>457571.11181968573</v>
      </c>
      <c r="E28" s="29">
        <f>E29+E32+E36+E39+E42+E43+E47+E48</f>
        <v>499170.10761471908</v>
      </c>
      <c r="F28" s="29">
        <f t="shared" ref="F28:K28" si="28">F29+F32+F36+F39+F42+F43+F47+F48</f>
        <v>527413.10468499432</v>
      </c>
      <c r="G28" s="29">
        <f t="shared" si="28"/>
        <v>565038.4898319029</v>
      </c>
      <c r="H28" s="29">
        <f t="shared" si="28"/>
        <v>600025.97434274422</v>
      </c>
      <c r="I28" s="29">
        <f t="shared" si="28"/>
        <v>618301.34260743111</v>
      </c>
      <c r="J28" s="29">
        <f t="shared" si="28"/>
        <v>626019.65817715391</v>
      </c>
      <c r="K28" s="29">
        <f t="shared" si="28"/>
        <v>641503.5693729599</v>
      </c>
      <c r="L28" s="29">
        <f t="shared" ref="L28:O28" si="29">L29+L32+L36+L39+L42+L43+L47+L48</f>
        <v>660658.01221127866</v>
      </c>
      <c r="M28" s="29">
        <f t="shared" si="29"/>
        <v>685663.26315313077</v>
      </c>
      <c r="N28" s="29">
        <f t="shared" si="29"/>
        <v>709913.60390609619</v>
      </c>
      <c r="O28" s="29">
        <f t="shared" si="29"/>
        <v>710836.89935144782</v>
      </c>
      <c r="P28" s="29">
        <f t="shared" ref="P28:R28" si="30">P29+P32+P36+P39+P42+P43+P47+P48</f>
        <v>738925.46713303588</v>
      </c>
      <c r="Q28" s="29">
        <f t="shared" si="30"/>
        <v>755512.57674309635</v>
      </c>
      <c r="R28" s="29">
        <f t="shared" si="30"/>
        <v>778748.18332840083</v>
      </c>
      <c r="S28" s="29">
        <f t="shared" ref="S28:U28" si="31">S29+S32+S36+S39+S42+S43+S47+S48</f>
        <v>809758.37389900989</v>
      </c>
      <c r="T28" s="29">
        <f t="shared" si="31"/>
        <v>807147.29840381036</v>
      </c>
      <c r="U28" s="29">
        <f t="shared" si="31"/>
        <v>820575.70051072014</v>
      </c>
    </row>
    <row r="29" spans="2:21" s="10" customFormat="1" ht="12.75" x14ac:dyDescent="0.25">
      <c r="B29" s="15"/>
      <c r="C29" s="16" t="s">
        <v>11</v>
      </c>
      <c r="D29" s="30">
        <f>+D30+D31</f>
        <v>3209.250125</v>
      </c>
      <c r="E29" s="30">
        <f>+E30+E31</f>
        <v>3152.06585</v>
      </c>
      <c r="F29" s="30">
        <f t="shared" ref="F29:K29" si="32">+F30+F31</f>
        <v>2859.8374480000002</v>
      </c>
      <c r="G29" s="30">
        <f t="shared" si="32"/>
        <v>2798.2029210000001</v>
      </c>
      <c r="H29" s="30">
        <f t="shared" si="32"/>
        <v>2801.3298540000001</v>
      </c>
      <c r="I29" s="30">
        <f t="shared" si="32"/>
        <v>2931.511297</v>
      </c>
      <c r="J29" s="30">
        <f t="shared" si="32"/>
        <v>2798.1067919999996</v>
      </c>
      <c r="K29" s="30">
        <f t="shared" si="32"/>
        <v>2809.0137899999995</v>
      </c>
      <c r="L29" s="30">
        <f t="shared" ref="L29:O29" si="33">+L30+L31</f>
        <v>2918.5632839999998</v>
      </c>
      <c r="M29" s="30">
        <f t="shared" si="33"/>
        <v>3003.5709989999996</v>
      </c>
      <c r="N29" s="30">
        <f t="shared" si="33"/>
        <v>3018.9852249999999</v>
      </c>
      <c r="O29" s="30">
        <f t="shared" si="33"/>
        <v>7066.6696430000002</v>
      </c>
      <c r="P29" s="30">
        <f t="shared" ref="P29:R29" si="34">+P30+P31</f>
        <v>7029.76098</v>
      </c>
      <c r="Q29" s="30">
        <f t="shared" si="34"/>
        <v>7173.9133419999998</v>
      </c>
      <c r="R29" s="30">
        <f t="shared" si="34"/>
        <v>7214.0060320000002</v>
      </c>
      <c r="S29" s="30">
        <f t="shared" ref="S29:U29" si="35">+S30+S31</f>
        <v>6905.3834080000006</v>
      </c>
      <c r="T29" s="30">
        <f t="shared" si="35"/>
        <v>7216.5893510000005</v>
      </c>
      <c r="U29" s="30">
        <f t="shared" si="35"/>
        <v>7010.7692199999992</v>
      </c>
    </row>
    <row r="30" spans="2:21" s="6" customFormat="1" ht="11.25" customHeight="1" x14ac:dyDescent="0.25">
      <c r="B30" s="17"/>
      <c r="C30" s="18" t="s">
        <v>12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</row>
    <row r="31" spans="2:21" s="6" customFormat="1" ht="11.25" customHeight="1" x14ac:dyDescent="0.25">
      <c r="B31" s="17"/>
      <c r="C31" s="18" t="s">
        <v>13</v>
      </c>
      <c r="D31" s="31">
        <v>3209.250125</v>
      </c>
      <c r="E31" s="31">
        <v>3152.06585</v>
      </c>
      <c r="F31" s="31">
        <v>2859.8374480000002</v>
      </c>
      <c r="G31" s="31">
        <v>2798.2029210000001</v>
      </c>
      <c r="H31" s="31">
        <v>2801.3298540000001</v>
      </c>
      <c r="I31" s="31">
        <v>2931.511297</v>
      </c>
      <c r="J31" s="31">
        <v>2798.1067919999996</v>
      </c>
      <c r="K31" s="31">
        <v>2809.0137899999995</v>
      </c>
      <c r="L31" s="31">
        <v>2918.5632839999998</v>
      </c>
      <c r="M31" s="31">
        <v>3003.5709989999996</v>
      </c>
      <c r="N31" s="31">
        <v>3018.9852249999999</v>
      </c>
      <c r="O31" s="31">
        <v>7066.6696430000002</v>
      </c>
      <c r="P31" s="31">
        <v>7029.76098</v>
      </c>
      <c r="Q31" s="31">
        <v>7173.9133419999998</v>
      </c>
      <c r="R31" s="31">
        <v>7214.0060320000002</v>
      </c>
      <c r="S31" s="31">
        <v>6905.3834080000006</v>
      </c>
      <c r="T31" s="31">
        <v>7216.5893510000005</v>
      </c>
      <c r="U31" s="31">
        <v>7010.7692199999992</v>
      </c>
    </row>
    <row r="32" spans="2:21" s="6" customFormat="1" ht="12.75" x14ac:dyDescent="0.25">
      <c r="B32" s="17"/>
      <c r="C32" s="19" t="s">
        <v>14</v>
      </c>
      <c r="D32" s="32">
        <f>SUM(D33:D35)</f>
        <v>84457.254216605303</v>
      </c>
      <c r="E32" s="32">
        <f>+E33+E34+E35</f>
        <v>94868.578011903199</v>
      </c>
      <c r="F32" s="32">
        <f t="shared" ref="F32:K32" si="36">+F33+F34+F35</f>
        <v>106613.04371599</v>
      </c>
      <c r="G32" s="32">
        <f t="shared" si="36"/>
        <v>117298.92090098001</v>
      </c>
      <c r="H32" s="32">
        <f t="shared" si="36"/>
        <v>123917.60061041001</v>
      </c>
      <c r="I32" s="32">
        <f t="shared" si="36"/>
        <v>126742.81659475001</v>
      </c>
      <c r="J32" s="32">
        <f t="shared" si="36"/>
        <v>130203.84381148001</v>
      </c>
      <c r="K32" s="32">
        <f t="shared" si="36"/>
        <v>137631.59810150001</v>
      </c>
      <c r="L32" s="32">
        <f t="shared" ref="L32:O32" si="37">+L33+L34+L35</f>
        <v>146873.53691664001</v>
      </c>
      <c r="M32" s="32">
        <f t="shared" si="37"/>
        <v>147209.53208959001</v>
      </c>
      <c r="N32" s="32">
        <f t="shared" si="37"/>
        <v>153029.22345932998</v>
      </c>
      <c r="O32" s="32">
        <f t="shared" si="37"/>
        <v>156991.80125210001</v>
      </c>
      <c r="P32" s="32">
        <f t="shared" ref="P32:R32" si="38">+P33+P34+P35</f>
        <v>164037.70457850001</v>
      </c>
      <c r="Q32" s="32">
        <f t="shared" si="38"/>
        <v>156844.17327274999</v>
      </c>
      <c r="R32" s="32">
        <f t="shared" si="38"/>
        <v>162106.45604809999</v>
      </c>
      <c r="S32" s="32">
        <f t="shared" ref="S32:U32" si="39">+S33+S34+S35</f>
        <v>178995.24896887998</v>
      </c>
      <c r="T32" s="32">
        <f t="shared" si="39"/>
        <v>180998.39148562998</v>
      </c>
      <c r="U32" s="32">
        <f t="shared" si="39"/>
        <v>184192.949616</v>
      </c>
    </row>
    <row r="33" spans="2:21" s="6" customFormat="1" ht="11.25" customHeight="1" x14ac:dyDescent="0.25">
      <c r="B33" s="17"/>
      <c r="C33" s="18" t="s">
        <v>15</v>
      </c>
      <c r="D33" s="31">
        <v>17044.068329999998</v>
      </c>
      <c r="E33" s="31">
        <v>18990.331681489999</v>
      </c>
      <c r="F33" s="31">
        <v>21032.8658</v>
      </c>
      <c r="G33" s="31">
        <v>23748.867148270001</v>
      </c>
      <c r="H33" s="31">
        <v>25852.674399570002</v>
      </c>
      <c r="I33" s="31">
        <v>25950.266393680005</v>
      </c>
      <c r="J33" s="31">
        <v>27306.171360610006</v>
      </c>
      <c r="K33" s="31">
        <v>29164.627678710007</v>
      </c>
      <c r="L33" s="31">
        <v>33061.900999080004</v>
      </c>
      <c r="M33" s="31">
        <v>33505.813546510006</v>
      </c>
      <c r="N33" s="31">
        <v>35434.833864469998</v>
      </c>
      <c r="O33" s="31">
        <v>35585.727430029998</v>
      </c>
      <c r="P33" s="31">
        <v>34754.559032220001</v>
      </c>
      <c r="Q33" s="31">
        <v>33478.996078019998</v>
      </c>
      <c r="R33" s="31">
        <v>33573.755239749997</v>
      </c>
      <c r="S33" s="31">
        <v>34069.642369630004</v>
      </c>
      <c r="T33" s="31">
        <v>37781.902951459997</v>
      </c>
      <c r="U33" s="31">
        <v>36312.503439790002</v>
      </c>
    </row>
    <row r="34" spans="2:21" s="6" customFormat="1" ht="11.25" customHeight="1" x14ac:dyDescent="0.25">
      <c r="B34" s="17"/>
      <c r="C34" s="18" t="s">
        <v>16</v>
      </c>
      <c r="D34" s="31">
        <v>31882.3887339674</v>
      </c>
      <c r="E34" s="31">
        <v>38322.512510834495</v>
      </c>
      <c r="F34" s="31">
        <v>47827.063473679998</v>
      </c>
      <c r="G34" s="31">
        <v>55559.327911710003</v>
      </c>
      <c r="H34" s="31">
        <v>59178.959935099992</v>
      </c>
      <c r="I34" s="31">
        <v>61301.776810640004</v>
      </c>
      <c r="J34" s="31">
        <v>64525.254255750006</v>
      </c>
      <c r="K34" s="31">
        <v>71102.045805089991</v>
      </c>
      <c r="L34" s="31">
        <v>75500.558272390001</v>
      </c>
      <c r="M34" s="31">
        <v>74843.886665900005</v>
      </c>
      <c r="N34" s="31">
        <v>78275.919512719993</v>
      </c>
      <c r="O34" s="31">
        <v>81277.918156080006</v>
      </c>
      <c r="P34" s="31">
        <v>88717.529226190003</v>
      </c>
      <c r="Q34" s="31">
        <v>86139.406978049999</v>
      </c>
      <c r="R34" s="31">
        <v>91082.246750010003</v>
      </c>
      <c r="S34" s="31">
        <v>104076.40733270999</v>
      </c>
      <c r="T34" s="31">
        <v>96844.873936210002</v>
      </c>
      <c r="U34" s="31">
        <v>99663.649233789998</v>
      </c>
    </row>
    <row r="35" spans="2:21" s="6" customFormat="1" ht="11.25" customHeight="1" x14ac:dyDescent="0.25">
      <c r="B35" s="17"/>
      <c r="C35" s="20" t="s">
        <v>17</v>
      </c>
      <c r="D35" s="33">
        <v>35530.797152637897</v>
      </c>
      <c r="E35" s="33">
        <v>37555.733819578702</v>
      </c>
      <c r="F35" s="33">
        <v>37753.114442310005</v>
      </c>
      <c r="G35" s="33">
        <v>37990.725840999999</v>
      </c>
      <c r="H35" s="33">
        <v>38885.96627574</v>
      </c>
      <c r="I35" s="33">
        <v>39490.773390430004</v>
      </c>
      <c r="J35" s="33">
        <v>38372.418195120001</v>
      </c>
      <c r="K35" s="33">
        <v>37364.924617700002</v>
      </c>
      <c r="L35" s="33">
        <v>38311.07764517</v>
      </c>
      <c r="M35" s="33">
        <v>38859.831877179997</v>
      </c>
      <c r="N35" s="33">
        <v>39318.470082140004</v>
      </c>
      <c r="O35" s="33">
        <v>40128.155665990002</v>
      </c>
      <c r="P35" s="33">
        <v>40565.61632008999</v>
      </c>
      <c r="Q35" s="33">
        <v>37225.770216680001</v>
      </c>
      <c r="R35" s="33">
        <v>37450.454058340001</v>
      </c>
      <c r="S35" s="33">
        <v>40849.199266539988</v>
      </c>
      <c r="T35" s="33">
        <v>46371.614597959997</v>
      </c>
      <c r="U35" s="33">
        <v>48216.796942420013</v>
      </c>
    </row>
    <row r="36" spans="2:21" s="6" customFormat="1" ht="12.75" x14ac:dyDescent="0.25">
      <c r="B36" s="17"/>
      <c r="C36" s="19" t="s">
        <v>18</v>
      </c>
      <c r="D36" s="32">
        <f>+D37+D38</f>
        <v>20872.924936438998</v>
      </c>
      <c r="E36" s="32">
        <f>+E37+E38</f>
        <v>40499.931472270007</v>
      </c>
      <c r="F36" s="32">
        <f t="shared" ref="F36:K36" si="40">+F37+F38</f>
        <v>42723.802319159993</v>
      </c>
      <c r="G36" s="32">
        <f t="shared" si="40"/>
        <v>40827.75717076</v>
      </c>
      <c r="H36" s="32">
        <f t="shared" si="40"/>
        <v>40206.141004680001</v>
      </c>
      <c r="I36" s="32">
        <f t="shared" si="40"/>
        <v>39585.789272180002</v>
      </c>
      <c r="J36" s="32">
        <f t="shared" si="40"/>
        <v>43192.493562449999</v>
      </c>
      <c r="K36" s="32">
        <f t="shared" si="40"/>
        <v>44679.44952581999</v>
      </c>
      <c r="L36" s="32">
        <f t="shared" ref="L36:O36" si="41">+L37+L38</f>
        <v>46664.878544949999</v>
      </c>
      <c r="M36" s="32">
        <f t="shared" si="41"/>
        <v>48570.335075940005</v>
      </c>
      <c r="N36" s="32">
        <f t="shared" si="41"/>
        <v>50170.870436099998</v>
      </c>
      <c r="O36" s="32">
        <f t="shared" si="41"/>
        <v>47449.604769329992</v>
      </c>
      <c r="P36" s="32">
        <f t="shared" ref="P36:R36" si="42">+P37+P38</f>
        <v>49115.211118189996</v>
      </c>
      <c r="Q36" s="32">
        <f t="shared" si="42"/>
        <v>46199.611020780008</v>
      </c>
      <c r="R36" s="32">
        <f t="shared" si="42"/>
        <v>46517.396033930003</v>
      </c>
      <c r="S36" s="32">
        <f t="shared" ref="S36:U36" si="43">+S37+S38</f>
        <v>47773.791530390001</v>
      </c>
      <c r="T36" s="32">
        <f t="shared" si="43"/>
        <v>53703.926549160002</v>
      </c>
      <c r="U36" s="32">
        <f t="shared" si="43"/>
        <v>58834.310275850003</v>
      </c>
    </row>
    <row r="37" spans="2:21" s="6" customFormat="1" ht="11.25" customHeight="1" x14ac:dyDescent="0.25">
      <c r="B37" s="17"/>
      <c r="C37" s="18" t="s">
        <v>19</v>
      </c>
      <c r="D37" s="31">
        <v>7641.8816982901626</v>
      </c>
      <c r="E37" s="31">
        <v>13925.448528389261</v>
      </c>
      <c r="F37" s="31">
        <v>17731.798149195365</v>
      </c>
      <c r="G37" s="31">
        <v>14924.546696197121</v>
      </c>
      <c r="H37" s="31">
        <v>14531.974656474657</v>
      </c>
      <c r="I37" s="31">
        <v>13300.982994137208</v>
      </c>
      <c r="J37" s="31">
        <v>17848.864528800535</v>
      </c>
      <c r="K37" s="31">
        <v>19546.484915256256</v>
      </c>
      <c r="L37" s="31">
        <v>21807.389197918113</v>
      </c>
      <c r="M37" s="31">
        <v>23090.042903475845</v>
      </c>
      <c r="N37" s="31">
        <v>24655.310095979414</v>
      </c>
      <c r="O37" s="31">
        <v>21873.363648464754</v>
      </c>
      <c r="P37" s="31">
        <v>23257.675100172008</v>
      </c>
      <c r="Q37" s="31">
        <v>19775.551204475178</v>
      </c>
      <c r="R37" s="31">
        <v>20261.768323989687</v>
      </c>
      <c r="S37" s="31">
        <v>20470.953326828934</v>
      </c>
      <c r="T37" s="31">
        <v>27797.521291833677</v>
      </c>
      <c r="U37" s="31">
        <v>33267.684200237833</v>
      </c>
    </row>
    <row r="38" spans="2:21" s="6" customFormat="1" ht="11.25" customHeight="1" x14ac:dyDescent="0.25">
      <c r="B38" s="17"/>
      <c r="C38" s="20" t="s">
        <v>20</v>
      </c>
      <c r="D38" s="33">
        <v>13231.043238148835</v>
      </c>
      <c r="E38" s="33">
        <v>26574.482943880743</v>
      </c>
      <c r="F38" s="33">
        <v>24992.004169964632</v>
      </c>
      <c r="G38" s="33">
        <v>25903.210474562879</v>
      </c>
      <c r="H38" s="33">
        <v>25674.166348205348</v>
      </c>
      <c r="I38" s="33">
        <v>26284.80627804279</v>
      </c>
      <c r="J38" s="33">
        <v>25343.629033649464</v>
      </c>
      <c r="K38" s="33">
        <v>25132.964610563737</v>
      </c>
      <c r="L38" s="33">
        <v>24857.489347031889</v>
      </c>
      <c r="M38" s="33">
        <v>25480.292172464156</v>
      </c>
      <c r="N38" s="33">
        <v>25515.560340120588</v>
      </c>
      <c r="O38" s="33">
        <v>25576.241120865241</v>
      </c>
      <c r="P38" s="33">
        <v>25857.536018017992</v>
      </c>
      <c r="Q38" s="33">
        <v>26424.059816304827</v>
      </c>
      <c r="R38" s="33">
        <v>26255.627709940316</v>
      </c>
      <c r="S38" s="33">
        <v>27302.838203561067</v>
      </c>
      <c r="T38" s="33">
        <v>25906.405257326325</v>
      </c>
      <c r="U38" s="33">
        <v>25566.62607561217</v>
      </c>
    </row>
    <row r="39" spans="2:21" s="6" customFormat="1" ht="12.75" x14ac:dyDescent="0.25">
      <c r="B39" s="17"/>
      <c r="C39" s="19" t="s">
        <v>37</v>
      </c>
      <c r="D39" s="32">
        <f>+D40+D41</f>
        <v>140104.61517632441</v>
      </c>
      <c r="E39" s="32">
        <f>+E40+E41</f>
        <v>139607.09303782872</v>
      </c>
      <c r="F39" s="32">
        <f t="shared" ref="F39:K39" si="44">+F40+F41</f>
        <v>134310.16973306</v>
      </c>
      <c r="G39" s="32">
        <f t="shared" si="44"/>
        <v>139907.41118847</v>
      </c>
      <c r="H39" s="32">
        <f t="shared" si="44"/>
        <v>149863.67101347999</v>
      </c>
      <c r="I39" s="32">
        <f t="shared" si="44"/>
        <v>155223.53614741002</v>
      </c>
      <c r="J39" s="32">
        <f t="shared" si="44"/>
        <v>156296.09323234999</v>
      </c>
      <c r="K39" s="32">
        <f t="shared" si="44"/>
        <v>158510.20029950998</v>
      </c>
      <c r="L39" s="32">
        <f t="shared" ref="L39:O39" si="45">+L40+L41</f>
        <v>167112.07400088001</v>
      </c>
      <c r="M39" s="32">
        <f t="shared" si="45"/>
        <v>171215.28857698999</v>
      </c>
      <c r="N39" s="32">
        <f t="shared" si="45"/>
        <v>177364.38482839998</v>
      </c>
      <c r="O39" s="32">
        <f t="shared" si="45"/>
        <v>165910.52011372001</v>
      </c>
      <c r="P39" s="32">
        <f t="shared" ref="P39:R39" si="46">+P40+P41</f>
        <v>183867.95625151999</v>
      </c>
      <c r="Q39" s="32">
        <f t="shared" si="46"/>
        <v>190914.96405433881</v>
      </c>
      <c r="R39" s="32">
        <f t="shared" si="46"/>
        <v>198450.76251399826</v>
      </c>
      <c r="S39" s="32">
        <f t="shared" ref="S39:U39" si="47">+S40+S41</f>
        <v>200499.28416251828</v>
      </c>
      <c r="T39" s="32">
        <f t="shared" si="47"/>
        <v>211674.92208500483</v>
      </c>
      <c r="U39" s="32">
        <f t="shared" si="47"/>
        <v>211165.23356072043</v>
      </c>
    </row>
    <row r="40" spans="2:21" s="6" customFormat="1" ht="11.25" customHeight="1" x14ac:dyDescent="0.25">
      <c r="B40" s="17"/>
      <c r="C40" s="18" t="s">
        <v>21</v>
      </c>
      <c r="D40" s="31">
        <v>22517.033075213614</v>
      </c>
      <c r="E40" s="31">
        <v>10171.638436361598</v>
      </c>
      <c r="F40" s="31">
        <v>10381.487571017902</v>
      </c>
      <c r="G40" s="31">
        <v>11627.440713013339</v>
      </c>
      <c r="H40" s="31">
        <v>15585.653198429391</v>
      </c>
      <c r="I40" s="31">
        <v>16421.690380634856</v>
      </c>
      <c r="J40" s="31">
        <v>16130.227569875458</v>
      </c>
      <c r="K40" s="31">
        <v>16818.467970710717</v>
      </c>
      <c r="L40" s="31">
        <v>16597.222724143001</v>
      </c>
      <c r="M40" s="31">
        <v>17038.719692249113</v>
      </c>
      <c r="N40" s="31">
        <v>17788.323834203868</v>
      </c>
      <c r="O40" s="31">
        <v>26030.477987945309</v>
      </c>
      <c r="P40" s="31">
        <v>19528.379760055897</v>
      </c>
      <c r="Q40" s="31">
        <v>23258.487479235268</v>
      </c>
      <c r="R40" s="31">
        <v>24206.200910254272</v>
      </c>
      <c r="S40" s="31">
        <v>24495.432194559733</v>
      </c>
      <c r="T40" s="31">
        <v>22627.358625066903</v>
      </c>
      <c r="U40" s="31">
        <v>23191.334169366513</v>
      </c>
    </row>
    <row r="41" spans="2:21" s="6" customFormat="1" ht="11.25" customHeight="1" x14ac:dyDescent="0.25">
      <c r="B41" s="17"/>
      <c r="C41" s="20" t="s">
        <v>22</v>
      </c>
      <c r="D41" s="33">
        <v>117587.58210111081</v>
      </c>
      <c r="E41" s="33">
        <v>129435.45460146711</v>
      </c>
      <c r="F41" s="33">
        <v>123928.68216204211</v>
      </c>
      <c r="G41" s="33">
        <v>128279.97047545666</v>
      </c>
      <c r="H41" s="33">
        <v>134278.01781505061</v>
      </c>
      <c r="I41" s="33">
        <v>138801.84576677516</v>
      </c>
      <c r="J41" s="33">
        <v>140165.86566247453</v>
      </c>
      <c r="K41" s="33">
        <v>141691.73232879926</v>
      </c>
      <c r="L41" s="33">
        <v>150514.851276737</v>
      </c>
      <c r="M41" s="33">
        <v>154176.56888474087</v>
      </c>
      <c r="N41" s="33">
        <v>159576.06099419613</v>
      </c>
      <c r="O41" s="33">
        <v>139880.04212577469</v>
      </c>
      <c r="P41" s="33">
        <v>164339.5764914641</v>
      </c>
      <c r="Q41" s="33">
        <v>167656.47657510353</v>
      </c>
      <c r="R41" s="33">
        <v>174244.56160374399</v>
      </c>
      <c r="S41" s="33">
        <v>176003.85196795856</v>
      </c>
      <c r="T41" s="33">
        <v>189047.56345993793</v>
      </c>
      <c r="U41" s="33">
        <v>187973.89939135392</v>
      </c>
    </row>
    <row r="42" spans="2:21" s="6" customFormat="1" ht="12.75" x14ac:dyDescent="0.25">
      <c r="B42" s="17"/>
      <c r="C42" s="21" t="s">
        <v>23</v>
      </c>
      <c r="D42" s="34">
        <v>163234.80155302063</v>
      </c>
      <c r="E42" s="34">
        <v>173707.3032200445</v>
      </c>
      <c r="F42" s="34">
        <v>190318.08273115047</v>
      </c>
      <c r="G42" s="34">
        <v>207210.77143647635</v>
      </c>
      <c r="H42" s="34">
        <v>226763.45467885095</v>
      </c>
      <c r="I42" s="34">
        <v>234574.52162918914</v>
      </c>
      <c r="J42" s="34">
        <v>234768.02815774924</v>
      </c>
      <c r="K42" s="34">
        <v>237494.65234306059</v>
      </c>
      <c r="L42" s="34">
        <v>239164.65347811315</v>
      </c>
      <c r="M42" s="34">
        <v>250314.36340803813</v>
      </c>
      <c r="N42" s="34">
        <v>257058.57201580642</v>
      </c>
      <c r="O42" s="34">
        <v>261685.65546541728</v>
      </c>
      <c r="P42" s="34">
        <v>265870.11743227812</v>
      </c>
      <c r="Q42" s="34">
        <v>276575.93667341722</v>
      </c>
      <c r="R42" s="34">
        <v>284960.81655532651</v>
      </c>
      <c r="S42" s="34">
        <v>292192.25078524416</v>
      </c>
      <c r="T42" s="34">
        <v>270063.25111519091</v>
      </c>
      <c r="U42" s="34">
        <v>273698.03350925149</v>
      </c>
    </row>
    <row r="43" spans="2:21" s="6" customFormat="1" ht="12.75" x14ac:dyDescent="0.25">
      <c r="B43" s="17"/>
      <c r="C43" s="19" t="s">
        <v>24</v>
      </c>
      <c r="D43" s="32">
        <f>SUM(D44:D46)</f>
        <v>1391.83865726</v>
      </c>
      <c r="E43" s="32">
        <f>+E44+E45+E46</f>
        <v>1488.2180015500001</v>
      </c>
      <c r="F43" s="32">
        <f t="shared" ref="F43:K43" si="48">+F44+F45+F46</f>
        <v>1479.75716314076</v>
      </c>
      <c r="G43" s="32">
        <f t="shared" si="48"/>
        <v>1659.6629320623106</v>
      </c>
      <c r="H43" s="32">
        <f t="shared" si="48"/>
        <v>1510.71906123296</v>
      </c>
      <c r="I43" s="32">
        <f t="shared" si="48"/>
        <v>1636.0628878059347</v>
      </c>
      <c r="J43" s="32">
        <f t="shared" si="48"/>
        <v>1644.6393103192227</v>
      </c>
      <c r="K43" s="32">
        <f t="shared" si="48"/>
        <v>1680.3145828998897</v>
      </c>
      <c r="L43" s="32">
        <f t="shared" ref="L43:O43" si="49">+L44+L45+L46</f>
        <v>1740.3068451069344</v>
      </c>
      <c r="M43" s="32">
        <f t="shared" si="49"/>
        <v>1779.6191540198352</v>
      </c>
      <c r="N43" s="32">
        <f t="shared" si="49"/>
        <v>1870.6383952063018</v>
      </c>
      <c r="O43" s="32">
        <f t="shared" si="49"/>
        <v>1980.4744437519826</v>
      </c>
      <c r="P43" s="32">
        <f t="shared" ref="P43:R43" si="50">+P44+P45+P46</f>
        <v>2063.3699809008299</v>
      </c>
      <c r="Q43" s="32">
        <f t="shared" si="50"/>
        <v>2092.5026579387309</v>
      </c>
      <c r="R43" s="32">
        <f t="shared" si="50"/>
        <v>2260.7724352920686</v>
      </c>
      <c r="S43" s="32">
        <f t="shared" ref="S43:U43" si="51">+S44+S45+S46</f>
        <v>2445.7506736899204</v>
      </c>
      <c r="T43" s="32">
        <f t="shared" si="51"/>
        <v>2473.5296919469001</v>
      </c>
      <c r="U43" s="32">
        <f t="shared" si="51"/>
        <v>2512.5154422430501</v>
      </c>
    </row>
    <row r="44" spans="2:21" s="6" customFormat="1" ht="11.25" customHeight="1" x14ac:dyDescent="0.25">
      <c r="B44" s="17"/>
      <c r="C44" s="18" t="s">
        <v>25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</row>
    <row r="45" spans="2:21" s="6" customFormat="1" ht="11.25" customHeight="1" x14ac:dyDescent="0.25">
      <c r="B45" s="17"/>
      <c r="C45" s="18" t="s">
        <v>26</v>
      </c>
      <c r="D45" s="31">
        <v>401.23489203999998</v>
      </c>
      <c r="E45" s="31">
        <v>481.37506435000006</v>
      </c>
      <c r="F45" s="31">
        <v>547.49079376999998</v>
      </c>
      <c r="G45" s="31">
        <v>620.86064470000008</v>
      </c>
      <c r="H45" s="31">
        <v>727.28368561000002</v>
      </c>
      <c r="I45" s="31">
        <v>438.85772534</v>
      </c>
      <c r="J45" s="31">
        <v>447.73932266000003</v>
      </c>
      <c r="K45" s="31">
        <v>465.77223277999997</v>
      </c>
      <c r="L45" s="31">
        <v>474.99588111000003</v>
      </c>
      <c r="M45" s="31">
        <v>485.97503245999997</v>
      </c>
      <c r="N45" s="31">
        <v>499.39427060000003</v>
      </c>
      <c r="O45" s="31">
        <v>511.43735787999998</v>
      </c>
      <c r="P45" s="31">
        <v>504.94629736999997</v>
      </c>
      <c r="Q45" s="31">
        <v>516.75859979000006</v>
      </c>
      <c r="R45" s="31">
        <v>528.86051154000006</v>
      </c>
      <c r="S45" s="31">
        <v>540.49964490999992</v>
      </c>
      <c r="T45" s="31">
        <v>547.25363700000003</v>
      </c>
      <c r="U45" s="31">
        <v>556.14110100000005</v>
      </c>
    </row>
    <row r="46" spans="2:21" s="6" customFormat="1" ht="11.25" customHeight="1" x14ac:dyDescent="0.25">
      <c r="B46" s="17"/>
      <c r="C46" s="20" t="s">
        <v>27</v>
      </c>
      <c r="D46" s="33">
        <v>990.60376522000001</v>
      </c>
      <c r="E46" s="33">
        <v>1006.8429372000001</v>
      </c>
      <c r="F46" s="33">
        <v>932.26636937076</v>
      </c>
      <c r="G46" s="33">
        <v>1038.8022873623104</v>
      </c>
      <c r="H46" s="33">
        <v>783.43537562296012</v>
      </c>
      <c r="I46" s="33">
        <v>1197.2051624659348</v>
      </c>
      <c r="J46" s="33">
        <v>1196.8999876592227</v>
      </c>
      <c r="K46" s="33">
        <v>1214.5423501198898</v>
      </c>
      <c r="L46" s="33">
        <v>1265.3109639969343</v>
      </c>
      <c r="M46" s="33">
        <v>1293.6441215598352</v>
      </c>
      <c r="N46" s="33">
        <v>1371.2441246063017</v>
      </c>
      <c r="O46" s="33">
        <v>1469.0370858719825</v>
      </c>
      <c r="P46" s="33">
        <v>1558.42368353083</v>
      </c>
      <c r="Q46" s="33">
        <v>1575.7440581487308</v>
      </c>
      <c r="R46" s="33">
        <v>1731.9119237520686</v>
      </c>
      <c r="S46" s="33">
        <v>1905.2510287799207</v>
      </c>
      <c r="T46" s="33">
        <v>1926.2760549469001</v>
      </c>
      <c r="U46" s="33">
        <v>1956.3743412430499</v>
      </c>
    </row>
    <row r="47" spans="2:21" s="6" customFormat="1" ht="12.75" x14ac:dyDescent="0.25">
      <c r="B47" s="17"/>
      <c r="C47" s="21" t="s">
        <v>28</v>
      </c>
      <c r="D47" s="34">
        <v>11.5971075</v>
      </c>
      <c r="E47" s="34">
        <v>10.383670583000001</v>
      </c>
      <c r="F47" s="34">
        <v>10.57337053</v>
      </c>
      <c r="G47" s="34">
        <v>54.498830649999995</v>
      </c>
      <c r="H47" s="34">
        <v>0</v>
      </c>
      <c r="I47" s="34">
        <v>1.0369333399999998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0.19917145</v>
      </c>
      <c r="Q47" s="34">
        <v>0.98944286000000004</v>
      </c>
      <c r="R47" s="34">
        <v>0</v>
      </c>
      <c r="S47" s="34">
        <v>0</v>
      </c>
      <c r="T47" s="34">
        <v>2.73085713</v>
      </c>
      <c r="U47" s="34">
        <v>1.9137857299999999</v>
      </c>
    </row>
    <row r="48" spans="2:21" s="6" customFormat="1" ht="12.75" x14ac:dyDescent="0.25">
      <c r="B48" s="17"/>
      <c r="C48" s="19" t="s">
        <v>33</v>
      </c>
      <c r="D48" s="32">
        <f>+D49+D50</f>
        <v>44288.830047536336</v>
      </c>
      <c r="E48" s="32">
        <f>+E49+E50</f>
        <v>45836.534350539616</v>
      </c>
      <c r="F48" s="32">
        <f t="shared" ref="F48:K48" si="52">+F49+F50</f>
        <v>49097.838203963169</v>
      </c>
      <c r="G48" s="32">
        <f t="shared" si="52"/>
        <v>55281.264451504205</v>
      </c>
      <c r="H48" s="32">
        <f t="shared" si="52"/>
        <v>54963.058120090282</v>
      </c>
      <c r="I48" s="32">
        <f t="shared" si="52"/>
        <v>57606.067845755999</v>
      </c>
      <c r="J48" s="32">
        <f t="shared" si="52"/>
        <v>57116.453310805504</v>
      </c>
      <c r="K48" s="32">
        <f t="shared" si="52"/>
        <v>58698.340730169446</v>
      </c>
      <c r="L48" s="32">
        <f t="shared" ref="L48:O48" si="53">+L49+L50</f>
        <v>56183.999141588603</v>
      </c>
      <c r="M48" s="32">
        <f t="shared" si="53"/>
        <v>63570.553849552729</v>
      </c>
      <c r="N48" s="32">
        <f t="shared" si="53"/>
        <v>67400.929546253552</v>
      </c>
      <c r="O48" s="32">
        <f t="shared" si="53"/>
        <v>69752.173664128553</v>
      </c>
      <c r="P48" s="32">
        <f t="shared" ref="P48:R48" si="54">+P49+P50</f>
        <v>66941.147620197022</v>
      </c>
      <c r="Q48" s="32">
        <f t="shared" si="54"/>
        <v>75710.486279011544</v>
      </c>
      <c r="R48" s="32">
        <f t="shared" si="54"/>
        <v>77237.973709754078</v>
      </c>
      <c r="S48" s="32">
        <f t="shared" ref="S48:U48" si="55">+S49+S50</f>
        <v>80946.664370287515</v>
      </c>
      <c r="T48" s="32">
        <f t="shared" si="55"/>
        <v>81013.957268747705</v>
      </c>
      <c r="U48" s="32">
        <f t="shared" si="55"/>
        <v>83159.975100925119</v>
      </c>
    </row>
    <row r="49" spans="2:21" s="6" customFormat="1" ht="11.25" customHeight="1" x14ac:dyDescent="0.25">
      <c r="B49" s="17"/>
      <c r="C49" s="18" t="s">
        <v>30</v>
      </c>
      <c r="D49" s="31">
        <v>19298.555605534035</v>
      </c>
      <c r="E49" s="31">
        <v>22917.699658690002</v>
      </c>
      <c r="F49" s="31">
        <v>24376.057746651997</v>
      </c>
      <c r="G49" s="31">
        <v>29778.155258533003</v>
      </c>
      <c r="H49" s="31">
        <v>29138.433181181997</v>
      </c>
      <c r="I49" s="31">
        <v>31442.123938700002</v>
      </c>
      <c r="J49" s="31">
        <v>30584.883324829992</v>
      </c>
      <c r="K49" s="31">
        <v>31986.957189369998</v>
      </c>
      <c r="L49" s="31">
        <v>32458.448969430006</v>
      </c>
      <c r="M49" s="31">
        <v>34657.651922680001</v>
      </c>
      <c r="N49" s="31">
        <v>37083.803065210006</v>
      </c>
      <c r="O49" s="31">
        <v>38265.610098360004</v>
      </c>
      <c r="P49" s="31">
        <v>40264.992325739993</v>
      </c>
      <c r="Q49" s="31">
        <v>41713.924146069992</v>
      </c>
      <c r="R49" s="31">
        <v>42294.705268970007</v>
      </c>
      <c r="S49" s="31">
        <v>44339.408571300009</v>
      </c>
      <c r="T49" s="31">
        <v>44887.543074310001</v>
      </c>
      <c r="U49" s="31">
        <v>45642.839907559988</v>
      </c>
    </row>
    <row r="50" spans="2:21" s="6" customFormat="1" ht="11.25" customHeight="1" x14ac:dyDescent="0.25">
      <c r="B50" s="25"/>
      <c r="C50" s="23" t="s">
        <v>34</v>
      </c>
      <c r="D50" s="35">
        <v>24990.274442002297</v>
      </c>
      <c r="E50" s="35">
        <v>22918.834691849614</v>
      </c>
      <c r="F50" s="35">
        <v>24721.780457311175</v>
      </c>
      <c r="G50" s="35">
        <v>25503.109192971206</v>
      </c>
      <c r="H50" s="35">
        <v>25824.624938908288</v>
      </c>
      <c r="I50" s="35">
        <v>26163.943907055997</v>
      </c>
      <c r="J50" s="35">
        <v>26531.569985975511</v>
      </c>
      <c r="K50" s="35">
        <v>26711.383540799448</v>
      </c>
      <c r="L50" s="35">
        <v>23725.550172158597</v>
      </c>
      <c r="M50" s="35">
        <v>28912.901926872732</v>
      </c>
      <c r="N50" s="35">
        <v>30317.126481043553</v>
      </c>
      <c r="O50" s="35">
        <v>31486.563565768542</v>
      </c>
      <c r="P50" s="35">
        <v>26676.155294457025</v>
      </c>
      <c r="Q50" s="35">
        <v>33996.562132941552</v>
      </c>
      <c r="R50" s="35">
        <v>34943.268440784072</v>
      </c>
      <c r="S50" s="35">
        <v>36607.255798987506</v>
      </c>
      <c r="T50" s="35">
        <v>36126.414194437712</v>
      </c>
      <c r="U50" s="35">
        <v>37517.135193365131</v>
      </c>
    </row>
    <row r="51" spans="2:21" x14ac:dyDescent="0.25">
      <c r="B51" s="26" t="s">
        <v>35</v>
      </c>
      <c r="C51" s="27"/>
      <c r="D51" s="36">
        <f>+D5-D28</f>
        <v>-29703.352351766545</v>
      </c>
      <c r="E51" s="36">
        <f t="shared" ref="E51:K51" si="56">+E5-E28</f>
        <v>-32755.361772709235</v>
      </c>
      <c r="F51" s="36">
        <f t="shared" si="56"/>
        <v>-43377.580183737969</v>
      </c>
      <c r="G51" s="36">
        <f t="shared" si="56"/>
        <v>-60047.281367502699</v>
      </c>
      <c r="H51" s="36">
        <f t="shared" si="56"/>
        <v>-75257.417524479679</v>
      </c>
      <c r="I51" s="36">
        <f t="shared" si="56"/>
        <v>-73985.491611169185</v>
      </c>
      <c r="J51" s="36">
        <f t="shared" si="56"/>
        <v>-73977.641723188572</v>
      </c>
      <c r="K51" s="36">
        <f t="shared" si="56"/>
        <v>-78418.665702281636</v>
      </c>
      <c r="L51" s="36">
        <f t="shared" ref="L51:O51" si="57">+L5-L28</f>
        <v>-77630.899513743934</v>
      </c>
      <c r="M51" s="36">
        <f t="shared" si="57"/>
        <v>-77865.653620776837</v>
      </c>
      <c r="N51" s="36">
        <f t="shared" si="57"/>
        <v>-82892.966366482899</v>
      </c>
      <c r="O51" s="36">
        <f t="shared" si="57"/>
        <v>-71166.770659152069</v>
      </c>
      <c r="P51" s="36">
        <f t="shared" ref="P51:R51" si="58">+P5-P28</f>
        <v>-84145.049742993317</v>
      </c>
      <c r="Q51" s="36">
        <f t="shared" si="58"/>
        <v>-95432.1288481683</v>
      </c>
      <c r="R51" s="36">
        <f t="shared" si="58"/>
        <v>-101318.43857429724</v>
      </c>
      <c r="S51" s="36">
        <f>+S5-S28</f>
        <v>-99876.403799247695</v>
      </c>
      <c r="T51" s="36">
        <f t="shared" ref="T51:U51" si="59">+T5-T28</f>
        <v>-109569.79026935587</v>
      </c>
      <c r="U51" s="36">
        <f t="shared" si="59"/>
        <v>-112278.58779590239</v>
      </c>
    </row>
    <row r="52" spans="2:21" x14ac:dyDescent="0.25">
      <c r="C52" s="28"/>
      <c r="D52" s="37">
        <v>-9.5810000678326901E-3</v>
      </c>
      <c r="E52" s="37">
        <v>4.8665071972209262E-11</v>
      </c>
      <c r="F52" s="37">
        <v>-4.799992213833093E-5</v>
      </c>
      <c r="G52" s="37">
        <v>4.5858428165956866E-11</v>
      </c>
      <c r="H52" s="37">
        <v>-2.9999587098927805E-6</v>
      </c>
      <c r="I52" s="37">
        <v>-2.5409008230781183E-11</v>
      </c>
      <c r="J52" s="37">
        <v>1.3726264569413615E-10</v>
      </c>
      <c r="K52" s="37">
        <v>-9.3507424026029184E-11</v>
      </c>
      <c r="L52" s="37">
        <v>2.5636381906224415E-11</v>
      </c>
      <c r="M52" s="37">
        <v>-1.5042189716041321E-10</v>
      </c>
      <c r="N52" s="37">
        <v>5.1400661504885647E-11</v>
      </c>
      <c r="O52" s="37">
        <v>1.1152678780490533E-10</v>
      </c>
      <c r="P52" s="37">
        <v>2.0972379388695117E-10</v>
      </c>
      <c r="Q52" s="37">
        <v>-7.787548383930698E-11</v>
      </c>
      <c r="R52" s="37">
        <v>2.0956747448508395E-10</v>
      </c>
      <c r="S52" s="37">
        <v>-3.9705128074274398E-11</v>
      </c>
      <c r="T52" s="37">
        <v>537081.31643148942</v>
      </c>
      <c r="U52" s="37">
        <v>546875.75321573857</v>
      </c>
    </row>
    <row r="53" spans="2:21" x14ac:dyDescent="0.25">
      <c r="B53" s="7"/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2:21" ht="15" customHeight="1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2:21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</sheetData>
  <mergeCells count="9">
    <mergeCell ref="Q3:T3"/>
    <mergeCell ref="B3:C4"/>
    <mergeCell ref="I3:L3"/>
    <mergeCell ref="M3:P3"/>
    <mergeCell ref="D3:D4"/>
    <mergeCell ref="E3:E4"/>
    <mergeCell ref="F3:F4"/>
    <mergeCell ref="G3:G4"/>
    <mergeCell ref="H3:H4"/>
  </mergeCells>
  <conditionalFormatting sqref="D5:U50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60" orientation="landscape" verticalDpi="1200" r:id="rId1"/>
  <headerFooter differentOddEven="1" alignWithMargins="0">
    <oddHeader>&amp;R &amp;L&amp;1 </oddHeader>
    <oddFooter>&amp;C _x000D_
 &amp;L&amp;1 </oddFooter>
    <evenHeader>&amp;R &amp;L&amp;1 </evenHeader>
    <evenFooter>&amp;C _x000D_
 &amp;L&amp;1 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Liudmila I. Ichim</dc:creator>
  <cp:lastModifiedBy>Liudmila I. Ichim</cp:lastModifiedBy>
  <cp:lastPrinted>2023-01-30T13:48:39Z</cp:lastPrinted>
  <dcterms:created xsi:type="dcterms:W3CDTF">2022-06-20T13:30:38Z</dcterms:created>
  <dcterms:modified xsi:type="dcterms:W3CDTF">2023-07-19T13:44:36Z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a740d0ed-22c4-491b-865a-8cd1f41a67f2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